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dungnt05\Google Drive\DUNG SSC\Cao Tầng\Nội bộ\Chính sách bán hàng\CSBH từ 15.03.2020\"/>
    </mc:Choice>
  </mc:AlternateContent>
  <xr:revisionPtr revIDLastSave="0" documentId="8_{E8205B2A-A159-E64A-9D03-C35D86DB1FD4}" xr6:coauthVersionLast="45" xr6:coauthVersionMax="45" xr10:uidLastSave="{00000000-0000-0000-0000-000000000000}"/>
  <bookViews>
    <workbookView xWindow="0" yWindow="0" windowWidth="15975" windowHeight="4815" tabRatio="789" xr2:uid="{00000000-000D-0000-FFFF-FFFF00000000}"/>
  </bookViews>
  <sheets>
    <sheet name="PTG 15.03.20(KH VAY)" sheetId="1" r:id="rId1"/>
    <sheet name="PTG 15.03.20(TTS)" sheetId="8" r:id="rId2"/>
    <sheet name="PTG 15.03.20(Tiến độ)" sheetId="9" r:id="rId3"/>
  </sheets>
  <externalReferences>
    <externalReference r:id="rId4"/>
  </externalReferences>
  <definedNames>
    <definedName name="__muc2__X" localSheetId="0">#REF!</definedName>
    <definedName name="__muc2__X">#REF!</definedName>
    <definedName name="__muc2Detail__X" localSheetId="0">#REF!</definedName>
    <definedName name="__muc2Detail__X">#REF!</definedName>
    <definedName name="__muc2DTG__X" localSheetId="0">#REF!</definedName>
    <definedName name="__muc2DTG__X">#REF!</definedName>
    <definedName name="__muc2DTGDetail__X" localSheetId="0">#REF!</definedName>
    <definedName name="__muc2DTGDetail__X">#REF!</definedName>
    <definedName name="__muc2DTT__X" localSheetId="0">#REF!</definedName>
    <definedName name="__muc2DTT__X">#REF!</definedName>
    <definedName name="__muc2DTTDetail__X" localSheetId="0">#REF!</definedName>
    <definedName name="__muc2DTTDetail__X">#REF!</definedName>
    <definedName name="__muc3__" localSheetId="0">#REF!</definedName>
    <definedName name="__muc3__">#REF!</definedName>
    <definedName name="__muc3Detail__X" localSheetId="0">#REF!</definedName>
    <definedName name="__muc3Detail__X">#REF!</definedName>
    <definedName name="__muc3DetailB__X" localSheetId="0">#REF!</definedName>
    <definedName name="__muc3DetailB__X">#REF!</definedName>
    <definedName name="__muc3DetailC__X" localSheetId="0">#REF!</definedName>
    <definedName name="__muc3DetailC__X">#REF!</definedName>
    <definedName name="__muc3DetailD__X" localSheetId="0">#REF!</definedName>
    <definedName name="__muc3DetailD__X">#REF!</definedName>
    <definedName name="__muc3DetailDTG__X" localSheetId="0">#REF!</definedName>
    <definedName name="__muc3DetailDTG__X">#REF!</definedName>
    <definedName name="__muc3DetailDTGb__X" localSheetId="0">#REF!</definedName>
    <definedName name="__muc3DetailDTGb__X">#REF!</definedName>
    <definedName name="__muc3DetailDTGc__X" localSheetId="0">#REF!</definedName>
    <definedName name="__muc3DetailDTGc__X">#REF!</definedName>
    <definedName name="__muc3DetailDTGd__X" localSheetId="0">#REF!</definedName>
    <definedName name="__muc3DetailDTGd__X">#REF!</definedName>
    <definedName name="__muc3DetailDTT__X" localSheetId="0">#REF!</definedName>
    <definedName name="__muc3DetailDTT__X">#REF!</definedName>
    <definedName name="__muc3DetailDTTb__X" localSheetId="0">#REF!</definedName>
    <definedName name="__muc3DetailDTTb__X">#REF!</definedName>
    <definedName name="__muc3DetailDTTc__X" localSheetId="0">#REF!</definedName>
    <definedName name="__muc3DetailDTTc__X">#REF!</definedName>
    <definedName name="__muc3DetailDTTd__X" localSheetId="0">#REF!</definedName>
    <definedName name="__muc3DetailDTTd__X">#REF!</definedName>
    <definedName name="__muc3ppj__X" localSheetId="0">#REF!</definedName>
    <definedName name="__muc3ppj__X">#REF!</definedName>
    <definedName name="__muc3ppjB__X" localSheetId="0">#REF!</definedName>
    <definedName name="__muc3ppjB__X">#REF!</definedName>
    <definedName name="__muc3ppjC__X" localSheetId="0">#REF!</definedName>
    <definedName name="__muc3ppjC__X">#REF!</definedName>
    <definedName name="__muc3ppjD__X" localSheetId="0">#REF!</definedName>
    <definedName name="__muc3ppjD__X">#REF!</definedName>
    <definedName name="__muc3ppjDTG__X" localSheetId="0">#REF!</definedName>
    <definedName name="__muc3ppjDTG__X">#REF!</definedName>
    <definedName name="__muc3ppjDTGb__X" localSheetId="0">#REF!</definedName>
    <definedName name="__muc3ppjDTGb__X">#REF!</definedName>
    <definedName name="__muc3ppjDTGc__X" localSheetId="0">#REF!</definedName>
    <definedName name="__muc3ppjDTGc__X">#REF!</definedName>
    <definedName name="__muc3ppjDTGd__X" localSheetId="0">#REF!</definedName>
    <definedName name="__muc3ppjDTGd__X">#REF!</definedName>
    <definedName name="__muc3ppjDTT__X" localSheetId="0">#REF!</definedName>
    <definedName name="__muc3ppjDTT__X">#REF!</definedName>
    <definedName name="__muc3ppjDTTb__X" localSheetId="0">#REF!</definedName>
    <definedName name="__muc3ppjDTTb__X">#REF!</definedName>
    <definedName name="__muc3ppjDTTc__X" localSheetId="0">#REF!</definedName>
    <definedName name="__muc3ppjDTTc__X">#REF!</definedName>
    <definedName name="__muc3ppjDTTd__X" localSheetId="0">#REF!</definedName>
    <definedName name="__muc3ppjDTTd__X">#REF!</definedName>
    <definedName name="__muc4__" localSheetId="0">#REF!</definedName>
    <definedName name="__muc4__">#REF!</definedName>
    <definedName name="__muc4Detail__X" localSheetId="0">#REF!</definedName>
    <definedName name="__muc4Detail__X">#REF!</definedName>
    <definedName name="__muc4DetailDTG__X" localSheetId="0">#REF!</definedName>
    <definedName name="__muc4DetailDTG__X">#REF!</definedName>
    <definedName name="__muc4DetailDTT__X" localSheetId="0">#REF!</definedName>
    <definedName name="__muc4DetailDTT__X">#REF!</definedName>
    <definedName name="__muc4DTG__" localSheetId="0">#REF!</definedName>
    <definedName name="__muc4DTG__">#REF!</definedName>
    <definedName name="__muc4DTT__" localSheetId="0">#REF!</definedName>
    <definedName name="__muc4DTT__">#REF!</definedName>
    <definedName name="__muc5__" localSheetId="0">#REF!</definedName>
    <definedName name="__muc5__">#REF!</definedName>
    <definedName name="__muc5Detail__X" localSheetId="0">#REF!</definedName>
    <definedName name="__muc5Detail__X">#REF!</definedName>
    <definedName name="__muc6__X" localSheetId="0">#REF!</definedName>
    <definedName name="__muc6__X">#REF!</definedName>
    <definedName name="__muc6Detail__X" localSheetId="0">#REF!</definedName>
    <definedName name="__muc6Detail__X">#REF!</definedName>
    <definedName name="__muc6DetailDTG__X" localSheetId="0">#REF!</definedName>
    <definedName name="__muc6DetailDTG__X">#REF!</definedName>
    <definedName name="__muc6DetailDTT__X" localSheetId="0">#REF!</definedName>
    <definedName name="__muc6DetailDTT__X">#REF!</definedName>
    <definedName name="__muc6DTG__X" localSheetId="0">#REF!</definedName>
    <definedName name="__muc6DTG__X">#REF!</definedName>
    <definedName name="__muc6DTT__X" localSheetId="0">#REF!</definedName>
    <definedName name="__muc6DTT__X">#REF!</definedName>
    <definedName name="__muc6Level1__X" localSheetId="0">#REF!</definedName>
    <definedName name="__muc6Level1__X">#REF!</definedName>
    <definedName name="__muc6Level1DTG__X" localSheetId="0">#REF!</definedName>
    <definedName name="__muc6Level1DTG__X">#REF!</definedName>
    <definedName name="__muc6Level1DTT__X" localSheetId="0">#REF!</definedName>
    <definedName name="__muc6Level1DTT__X">#REF!</definedName>
    <definedName name="__muc6Site__X" localSheetId="0">#REF!</definedName>
    <definedName name="__muc6Site__X">#REF!</definedName>
    <definedName name="__muc6SiteDTG__X" localSheetId="0">#REF!</definedName>
    <definedName name="__muc6SiteDTG__X">#REF!</definedName>
    <definedName name="__muc6SiteDTT__X" localSheetId="0">#REF!</definedName>
    <definedName name="__muc6SiteDTT__X">#REF!</definedName>
    <definedName name="DATAS1" localSheetId="0">#REF!</definedName>
    <definedName name="DATAS1">#REF!</definedName>
    <definedName name="MA_CAN" localSheetId="0">#REF!</definedName>
    <definedName name="MA_CA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 i="9" l="1"/>
  <c r="E40" i="9"/>
  <c r="F22" i="9"/>
  <c r="F14" i="9"/>
  <c r="F15" i="9"/>
  <c r="F16" i="9"/>
  <c r="F13" i="9"/>
  <c r="F12" i="9"/>
  <c r="F43" i="9"/>
  <c r="F10" i="9"/>
  <c r="E10" i="9"/>
  <c r="F9" i="9"/>
  <c r="C7" i="9"/>
  <c r="D3" i="9"/>
  <c r="F8" i="9"/>
  <c r="F6" i="9"/>
  <c r="J2" i="9"/>
  <c r="F1" i="9"/>
  <c r="C52" i="8"/>
  <c r="E39" i="8"/>
  <c r="F22" i="8"/>
  <c r="F14" i="8"/>
  <c r="F15" i="8"/>
  <c r="F13" i="8"/>
  <c r="F12" i="8"/>
  <c r="F42" i="8"/>
  <c r="F10" i="8"/>
  <c r="E10" i="8"/>
  <c r="F9" i="8"/>
  <c r="C7" i="8"/>
  <c r="D3" i="8"/>
  <c r="F8" i="8"/>
  <c r="F1" i="8"/>
  <c r="C54" i="1"/>
  <c r="E41" i="1"/>
  <c r="F22" i="1"/>
  <c r="F14" i="1"/>
  <c r="F15" i="1"/>
  <c r="F13" i="1"/>
  <c r="F12" i="1"/>
  <c r="F44" i="1"/>
  <c r="F10" i="1"/>
  <c r="E10" i="1"/>
  <c r="F9" i="1"/>
  <c r="C7" i="1"/>
  <c r="D3" i="1"/>
  <c r="F8" i="1"/>
  <c r="F1" i="1"/>
  <c r="F6" i="1"/>
  <c r="F19" i="1"/>
  <c r="F6" i="8"/>
  <c r="F19" i="8"/>
  <c r="F17" i="9"/>
  <c r="F18" i="9"/>
  <c r="G14" i="9"/>
  <c r="G15" i="9"/>
  <c r="F19" i="9"/>
  <c r="F16" i="8"/>
  <c r="F17" i="8"/>
  <c r="G15" i="8"/>
  <c r="G14" i="8"/>
  <c r="G15" i="1"/>
  <c r="F16" i="1"/>
  <c r="F17" i="1"/>
  <c r="G14" i="1"/>
  <c r="F23" i="9"/>
  <c r="F25" i="9"/>
  <c r="F27" i="9"/>
  <c r="F24" i="9"/>
  <c r="F21" i="9"/>
  <c r="F20" i="9"/>
  <c r="F18" i="8"/>
  <c r="F23" i="8"/>
  <c r="F18" i="1"/>
  <c r="F23" i="1"/>
  <c r="F29" i="9"/>
  <c r="F28" i="9"/>
  <c r="F44" i="9"/>
  <c r="F24" i="8"/>
  <c r="F25" i="8"/>
  <c r="F20" i="8"/>
  <c r="F21" i="8"/>
  <c r="F27" i="1"/>
  <c r="F25" i="1"/>
  <c r="F24" i="1"/>
  <c r="F21" i="1"/>
  <c r="F20" i="1"/>
  <c r="G39" i="9"/>
  <c r="F30" i="9"/>
  <c r="F46" i="9"/>
  <c r="F31" i="9"/>
  <c r="F48" i="9"/>
  <c r="F45" i="9"/>
  <c r="F27" i="8"/>
  <c r="F28" i="8"/>
  <c r="F26" i="8"/>
  <c r="F36" i="8"/>
  <c r="F28" i="1"/>
  <c r="F45" i="1"/>
  <c r="F29" i="1"/>
  <c r="F37" i="9"/>
  <c r="F35" i="9"/>
  <c r="F38" i="9"/>
  <c r="F36" i="9"/>
  <c r="F47" i="9"/>
  <c r="F49" i="9"/>
  <c r="F29" i="8"/>
  <c r="F43" i="8"/>
  <c r="F30" i="8"/>
  <c r="G40" i="1"/>
  <c r="F31" i="1"/>
  <c r="F46" i="1"/>
  <c r="F30" i="1"/>
  <c r="F35" i="1"/>
  <c r="F47" i="1"/>
  <c r="F39" i="1"/>
  <c r="F39" i="9"/>
  <c r="F40" i="9"/>
  <c r="G47" i="9"/>
  <c r="G49" i="9"/>
  <c r="G35" i="9"/>
  <c r="G38" i="8"/>
  <c r="F31" i="8"/>
  <c r="F45" i="8"/>
  <c r="F44" i="8"/>
  <c r="F32" i="8"/>
  <c r="F47" i="8"/>
  <c r="F38" i="1"/>
  <c r="F48" i="1"/>
  <c r="F36" i="1"/>
  <c r="F37" i="1"/>
  <c r="F40" i="1"/>
  <c r="F49" i="1"/>
  <c r="F50" i="1"/>
  <c r="F41" i="1"/>
  <c r="F37" i="8"/>
  <c r="F38" i="8"/>
  <c r="F39" i="8"/>
  <c r="F46" i="8"/>
  <c r="F48" i="8"/>
  <c r="G48" i="1"/>
  <c r="G50" i="1"/>
  <c r="G35" i="1"/>
  <c r="G46" i="8"/>
  <c r="G48" i="8"/>
  <c r="G36" i="8"/>
</calcChain>
</file>

<file path=xl/sharedStrings.xml><?xml version="1.0" encoding="utf-8"?>
<sst xmlns="http://schemas.openxmlformats.org/spreadsheetml/2006/main" count="202" uniqueCount="75">
  <si>
    <t>SUNSHINE CITY</t>
  </si>
  <si>
    <t>Ngày:</t>
  </si>
  <si>
    <t>Mã căn hộ</t>
  </si>
  <si>
    <t xml:space="preserve">PHIẾU TÍNH GIÁ </t>
  </si>
  <si>
    <t>Tòa</t>
  </si>
  <si>
    <t>STT</t>
  </si>
  <si>
    <t>I. Thông tin khách hàng:</t>
  </si>
  <si>
    <t>Mã căn hộ mới</t>
  </si>
  <si>
    <t>QSDĐ căn hộ/m2</t>
  </si>
  <si>
    <t>đ/m2</t>
  </si>
  <si>
    <t>Tòa:</t>
  </si>
  <si>
    <t>Tầng:</t>
  </si>
  <si>
    <t>Căn:</t>
  </si>
  <si>
    <t>II. Căn hộ</t>
  </si>
  <si>
    <t>Diện tích thông thủy (m2):</t>
  </si>
  <si>
    <t>Diện tích tim tường (m2):</t>
  </si>
  <si>
    <t>Đơn giá (chưa VAT)</t>
  </si>
  <si>
    <t>Đơn giá gồm VAT</t>
  </si>
  <si>
    <t>Đơn giá gồm VAT và KPBT</t>
  </si>
  <si>
    <t>Tổng giá căn hộ bao gồm VAT và KPBT</t>
  </si>
  <si>
    <t>Tổng giá trị căn hộ (chưa VAT)</t>
  </si>
  <si>
    <t xml:space="preserve">Tổng giá trị QSD đất được loại trừ khi tính VAT </t>
  </si>
  <si>
    <t>Thuế VAT</t>
  </si>
  <si>
    <t>Phí bảo trì 2%</t>
  </si>
  <si>
    <t>Quà tặng quy đổi</t>
  </si>
  <si>
    <t>Giá trị căn hộ sau khi trừ quà tặng (gồm VAT+KPBT)</t>
  </si>
  <si>
    <t>Đơn giá bán sau khi trừ quà tặng (bao gồm VAT + KPBT)</t>
  </si>
  <si>
    <t>Tổng giá trị căn hộ sau khi trừ quà tặng (chưa gồm VAT)</t>
  </si>
  <si>
    <t>Chiết khấu</t>
  </si>
  <si>
    <t>15=14*tổng % được CK</t>
  </si>
  <si>
    <t>Giá trị căn hộ sau chiết khấu (gồm VAT+KPBT)</t>
  </si>
  <si>
    <t>kiểm tra lại tổng</t>
  </si>
  <si>
    <t>Đơn giá bán sau chiết khấu (bao gồm VAT + KPBT)</t>
  </si>
  <si>
    <t>Tổng giá trị căn hộ sau chiết khấu (chưa gồm VAT)</t>
  </si>
  <si>
    <t xml:space="preserve">cộng hoặc trừ 1 đồng </t>
  </si>
  <si>
    <t>III. Thanh toán (theo lịch thông thường)</t>
  </si>
  <si>
    <t>Ngày thanh toán theo tiến độ</t>
  </si>
  <si>
    <t>Số tiền</t>
  </si>
  <si>
    <t xml:space="preserve"> (Ngay khi ký HĐBĐ hoặc TTĐC)</t>
  </si>
  <si>
    <t>Thanh toán Lần 1 đến thời điểm ký HĐMB</t>
  </si>
  <si>
    <t>Ngân hàng giải ngân (trong 20 ngày kể từ ngày ký HĐMB)</t>
  </si>
  <si>
    <t xml:space="preserve">Thanh toán Lần 2 </t>
  </si>
  <si>
    <t xml:space="preserve">Thanh toán Lần 3 </t>
  </si>
  <si>
    <t>Thanh toán lần 4 khi nhận bàn giao căn hộ gồm cả KPBT và VAT của 5% GTCH</t>
  </si>
  <si>
    <t>Thanh toán lần 5 khi nhận giấy chứng nhận quyền sử dụng đất</t>
  </si>
  <si>
    <t>Tổng cộng</t>
  </si>
  <si>
    <t>IV. Thông tin ghi vào HĐMB</t>
  </si>
  <si>
    <t>Diện tích</t>
  </si>
  <si>
    <t>Đơn giá sau CK (bao gồm VAT, KPBT)</t>
  </si>
  <si>
    <t>Tổng giá trị hợp đồng (Chưa bao gồm VAT, KPBT)</t>
  </si>
  <si>
    <t>Tổng giá trị hợp đồng (bao gồm VAT, chưa bao gồm KPBT)</t>
  </si>
  <si>
    <t>KPBT</t>
  </si>
  <si>
    <t>Tổng giá trị hợp đồng (Bao gồm VAT, KPBT)</t>
  </si>
  <si>
    <t xml:space="preserve">Qúy KH vui lòng thanh toán theo số tài khoản sau: </t>
  </si>
  <si>
    <r>
      <t xml:space="preserve">Tên chủ tài khoản: </t>
    </r>
    <r>
      <rPr>
        <b/>
        <sz val="11"/>
        <rFont val="Times New Roman"/>
        <family val="1"/>
      </rPr>
      <t>Công ty cổ phần đầu tư xây dựng Xuân Đỉnh</t>
    </r>
  </si>
  <si>
    <t xml:space="preserve">1. Số tài khoản: 165019989  Tại Ngân hàng VPbank - Hội sở chính </t>
  </si>
  <si>
    <t xml:space="preserve">      Người lập                                           Kiểm soát</t>
  </si>
  <si>
    <t>Khách Hàng</t>
  </si>
  <si>
    <t>KH cần lưu ý:</t>
  </si>
  <si>
    <t>“Trường hợp có sai sót trong tính toán và số liệu mà Bên Bán hoặc Bên Mua chứng minh được là sai theo các điều khoản, điều kiện của Hợp đồng, các Phụ lục và/hoặc các văn bản, thỏa thuận liên quan mà các Bên đã ký thì Bên kia phải chấp nhận số liệu tính toán điều chỉnh”.</t>
  </si>
  <si>
    <t>Vay nội bộ</t>
  </si>
  <si>
    <t xml:space="preserve">CS 15/3/2020, Gói nội thất SamSung 200tr trừ vào giá, vay </t>
  </si>
  <si>
    <t>Thanh toán Lần 2 khi nhận bàn giao căn hộ gồm cả KPBT</t>
  </si>
  <si>
    <t>Dự kiến 31/5/2020</t>
  </si>
  <si>
    <t>sau 90 ngày từ ngày đóng lần 1</t>
  </si>
  <si>
    <t>Thanh toán lần 4  gồm cả VAT của 5% GTCH</t>
  </si>
  <si>
    <t>sau 180 ngày từ ngày đóng lần 1</t>
  </si>
  <si>
    <t>CS 15/3/2020, gói nội thất Samsung (500tr) trừ vào giá, ko vay, TTS 95% trong 20 ngày từ ngày ký HĐMB CK 5% trừ vào giá</t>
  </si>
  <si>
    <t>Thanh toán tiếp theo gồm cả KPBT và VAT của 5% GTCH (trong 20 ngày kể từ ngày ký HĐMB)</t>
  </si>
  <si>
    <t>Thanh toán lần 2 khi nhận giấy chứng nhận quyền sử dụng đất</t>
  </si>
  <si>
    <t>CS 15/3/2020, Gói nội thất Samsung (200tr) trừ vào giá, ko vay, TT tiến độ</t>
  </si>
  <si>
    <t>Sau 30 ngày từ ngày đóng lần 1</t>
  </si>
  <si>
    <t>Sau 60 ngày từ ngày đóng lần 1</t>
  </si>
  <si>
    <t>S3-2705</t>
  </si>
  <si>
    <t>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</si>
</sst>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_(* \(#,##0\);_(* &quot;-&quot;_);_(@_)"/>
    <numFmt numFmtId="165" formatCode="_(* #,##0.00_);_(* \(#,##0.00\);_(* &quot;-&quot;??_);_(@_)"/>
    <numFmt numFmtId="166" formatCode="_-* #,##0_-;\-* #,##0_-;_-* &quot;-&quot;??_-;_-@_-"/>
    <numFmt numFmtId="167" formatCode="_(* #,##0_);_(* \(#,##0\);_(* &quot;-&quot;??_);_(@_)"/>
    <numFmt numFmtId="168" formatCode="_-* #,##0.00\ _₫_-;\-* #,##0.00\ _₫_-;_-* &quot;-&quot;??\ _₫_-;_-@_-"/>
    <numFmt numFmtId="169" formatCode="0.0%"/>
    <numFmt numFmtId="170" formatCode="_-* #,##0\ _₫_-;\-* #,##0\ _₫_-;_-* &quot;-&quot;??\ _₫_-;_-@_-"/>
    <numFmt numFmtId="171" formatCode="_(* #,##0.00_);_(* \(#,##0.00\);_(* &quot;-&quot;_);_(@_)"/>
  </numFmts>
  <fonts count="27" x14ac:knownFonts="1">
    <font>
      <sz val="11"/>
      <color theme="1"/>
      <name val="Arial"/>
      <family val="2"/>
      <scheme val="minor"/>
    </font>
    <font>
      <sz val="12"/>
      <color theme="1"/>
      <name val="Times New Roman"/>
      <family val="2"/>
    </font>
    <font>
      <sz val="11"/>
      <color theme="1"/>
      <name val="Arial"/>
      <family val="2"/>
      <scheme val="minor"/>
    </font>
    <font>
      <b/>
      <sz val="18"/>
      <color indexed="8"/>
      <name val="Times New Roman"/>
      <family val="1"/>
    </font>
    <font>
      <b/>
      <sz val="11"/>
      <color indexed="8"/>
      <name val="Times New Roman"/>
      <family val="1"/>
    </font>
    <font>
      <sz val="11"/>
      <color indexed="8"/>
      <name val="Times New Roman"/>
      <family val="1"/>
    </font>
    <font>
      <sz val="18"/>
      <color indexed="8"/>
      <name val="Times New Roman"/>
      <family val="1"/>
    </font>
    <font>
      <sz val="11"/>
      <color indexed="8"/>
      <name val="Calibri"/>
      <family val="2"/>
    </font>
    <font>
      <sz val="11"/>
      <color indexed="10"/>
      <name val="Times New Roman"/>
      <family val="1"/>
    </font>
    <font>
      <b/>
      <u/>
      <sz val="11"/>
      <color indexed="8"/>
      <name val="Times New Roman"/>
      <family val="1"/>
    </font>
    <font>
      <b/>
      <sz val="11"/>
      <color rgb="FFFF0000"/>
      <name val="Times New Roman"/>
      <family val="1"/>
    </font>
    <font>
      <sz val="11"/>
      <name val="Times New Roman"/>
      <family val="1"/>
    </font>
    <font>
      <b/>
      <sz val="11"/>
      <name val="Times New Roman"/>
      <family val="1"/>
    </font>
    <font>
      <b/>
      <i/>
      <sz val="11"/>
      <name val="Times New Roman"/>
      <family val="1"/>
    </font>
    <font>
      <sz val="11"/>
      <color theme="1"/>
      <name val="Arial"/>
      <family val="2"/>
      <charset val="163"/>
      <scheme val="minor"/>
    </font>
    <font>
      <sz val="11"/>
      <color rgb="FF000000"/>
      <name val="Calibri"/>
      <family val="2"/>
    </font>
    <font>
      <i/>
      <sz val="11"/>
      <name val="Times New Roman"/>
      <family val="1"/>
    </font>
    <font>
      <i/>
      <sz val="12"/>
      <name val="Times New Roman"/>
      <family val="1"/>
    </font>
    <font>
      <b/>
      <sz val="12"/>
      <name val="Times New Roman"/>
      <family val="1"/>
    </font>
    <font>
      <b/>
      <sz val="11"/>
      <name val="Times New Roman"/>
      <family val="1"/>
      <charset val="163"/>
    </font>
    <font>
      <sz val="11"/>
      <name val="Times New Roman"/>
      <family val="1"/>
      <charset val="163"/>
    </font>
    <font>
      <i/>
      <sz val="11"/>
      <color indexed="10"/>
      <name val="Times New Roman"/>
      <family val="1"/>
    </font>
    <font>
      <b/>
      <i/>
      <sz val="11"/>
      <color indexed="8"/>
      <name val="Times New Roman"/>
      <family val="1"/>
      <charset val="163"/>
    </font>
    <font>
      <b/>
      <sz val="11"/>
      <color indexed="10"/>
      <name val="Times New Roman"/>
      <family val="1"/>
    </font>
    <font>
      <sz val="11"/>
      <color rgb="FFFF0000"/>
      <name val="Times New Roman"/>
      <family val="1"/>
    </font>
    <font>
      <sz val="12"/>
      <color rgb="FF000000"/>
      <name val="Times New Roman"/>
      <family val="1"/>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3">
    <xf numFmtId="0" fontId="0" fillId="0" borderId="0"/>
    <xf numFmtId="165" fontId="15" fillId="0" borderId="0" applyFont="0" applyFill="0" applyBorder="0" applyAlignment="0" applyProtection="0"/>
    <xf numFmtId="0" fontId="2" fillId="0" borderId="0"/>
    <xf numFmtId="165" fontId="7" fillId="0" borderId="0" applyFont="0" applyFill="0" applyBorder="0" applyAlignment="0" applyProtection="0"/>
    <xf numFmtId="165" fontId="7" fillId="0" borderId="0" applyFont="0" applyFill="0" applyBorder="0" applyAlignment="0" applyProtection="0"/>
    <xf numFmtId="0" fontId="2" fillId="0" borderId="0"/>
    <xf numFmtId="165" fontId="14"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cellStyleXfs>
  <cellXfs count="183">
    <xf numFmtId="0" fontId="0" fillId="0" borderId="0" xfId="0"/>
    <xf numFmtId="0" fontId="4" fillId="0" borderId="0" xfId="2" applyFont="1" applyFill="1" applyBorder="1"/>
    <xf numFmtId="14" fontId="4" fillId="0" borderId="0" xfId="2" applyNumberFormat="1" applyFont="1" applyFill="1" applyBorder="1" applyAlignment="1">
      <alignment horizontal="left"/>
    </xf>
    <xf numFmtId="0" fontId="5" fillId="0" borderId="0" xfId="2" applyFont="1" applyFill="1" applyBorder="1"/>
    <xf numFmtId="0" fontId="4" fillId="2" borderId="0" xfId="2" applyFont="1" applyFill="1" applyBorder="1"/>
    <xf numFmtId="0" fontId="6" fillId="0" borderId="0" xfId="2" applyFont="1" applyFill="1" applyBorder="1"/>
    <xf numFmtId="0" fontId="5" fillId="0" borderId="0" xfId="2" applyFont="1" applyFill="1" applyBorder="1" applyAlignment="1">
      <alignment horizontal="center"/>
    </xf>
    <xf numFmtId="0" fontId="4" fillId="0" borderId="0" xfId="2" applyFont="1" applyFill="1" applyBorder="1" applyAlignment="1">
      <alignment horizontal="right" wrapText="1"/>
    </xf>
    <xf numFmtId="0" fontId="4" fillId="0" borderId="2" xfId="2" applyFont="1" applyFill="1" applyBorder="1" applyAlignment="1">
      <alignment horizontal="center" wrapText="1"/>
    </xf>
    <xf numFmtId="0" fontId="4" fillId="0" borderId="0" xfId="2" applyFont="1" applyFill="1" applyBorder="1" applyAlignment="1">
      <alignment horizontal="center" wrapText="1"/>
    </xf>
    <xf numFmtId="166" fontId="5" fillId="0" borderId="0" xfId="3" applyNumberFormat="1" applyFont="1" applyFill="1" applyBorder="1"/>
    <xf numFmtId="0" fontId="8" fillId="0" borderId="0" xfId="2" applyFont="1" applyFill="1" applyBorder="1"/>
    <xf numFmtId="0" fontId="9" fillId="0" borderId="4" xfId="2" applyFont="1" applyFill="1" applyBorder="1" applyAlignment="1">
      <alignment horizontal="center" wrapText="1"/>
    </xf>
    <xf numFmtId="0" fontId="9" fillId="0" borderId="4" xfId="2" applyFont="1" applyFill="1" applyBorder="1" applyAlignment="1">
      <alignment wrapText="1"/>
    </xf>
    <xf numFmtId="0" fontId="9" fillId="0" borderId="5" xfId="2" applyFont="1" applyFill="1" applyBorder="1"/>
    <xf numFmtId="0" fontId="5" fillId="0" borderId="5" xfId="2" applyFont="1" applyFill="1" applyBorder="1"/>
    <xf numFmtId="166" fontId="5" fillId="0" borderId="6" xfId="3" applyNumberFormat="1" applyFont="1" applyFill="1" applyBorder="1"/>
    <xf numFmtId="0" fontId="4" fillId="0" borderId="7" xfId="2" applyFont="1" applyFill="1" applyBorder="1" applyAlignment="1">
      <alignment horizontal="center" wrapText="1"/>
    </xf>
    <xf numFmtId="0" fontId="4" fillId="0" borderId="7" xfId="2" applyFont="1" applyFill="1" applyBorder="1" applyAlignment="1">
      <alignment wrapText="1"/>
    </xf>
    <xf numFmtId="0" fontId="5" fillId="0" borderId="8" xfId="2" applyFont="1" applyFill="1" applyBorder="1"/>
    <xf numFmtId="0" fontId="4" fillId="0" borderId="9" xfId="2" applyFont="1" applyFill="1" applyBorder="1" applyAlignment="1">
      <alignment horizontal="right"/>
    </xf>
    <xf numFmtId="167" fontId="10" fillId="0" borderId="0" xfId="4" applyNumberFormat="1" applyFont="1" applyFill="1" applyBorder="1"/>
    <xf numFmtId="0" fontId="5" fillId="0" borderId="10" xfId="2" applyFont="1" applyFill="1" applyBorder="1" applyAlignment="1">
      <alignment horizontal="center" wrapText="1"/>
    </xf>
    <xf numFmtId="0" fontId="4" fillId="0" borderId="12" xfId="2" applyFont="1" applyFill="1" applyBorder="1" applyAlignment="1">
      <alignment horizontal="right"/>
    </xf>
    <xf numFmtId="0" fontId="5" fillId="0" borderId="10" xfId="2" applyFont="1" applyFill="1" applyBorder="1" applyAlignment="1">
      <alignment wrapText="1"/>
    </xf>
    <xf numFmtId="0" fontId="5" fillId="0" borderId="11" xfId="2" applyFont="1" applyFill="1" applyBorder="1"/>
    <xf numFmtId="0" fontId="11" fillId="0" borderId="12" xfId="5" quotePrefix="1" applyFont="1" applyFill="1" applyBorder="1" applyAlignment="1">
      <alignment horizontal="right" vertical="center" wrapText="1"/>
    </xf>
    <xf numFmtId="0" fontId="11" fillId="0" borderId="11" xfId="5" quotePrefix="1" applyFont="1" applyFill="1" applyBorder="1" applyAlignment="1">
      <alignment horizontal="right" vertical="center" wrapText="1"/>
    </xf>
    <xf numFmtId="0" fontId="9" fillId="0" borderId="13" xfId="2" applyFont="1" applyFill="1" applyBorder="1" applyAlignment="1">
      <alignment horizontal="center" wrapText="1"/>
    </xf>
    <xf numFmtId="0" fontId="9" fillId="0" borderId="13" xfId="2" applyFont="1" applyFill="1" applyBorder="1" applyAlignment="1">
      <alignment wrapText="1"/>
    </xf>
    <xf numFmtId="3" fontId="5" fillId="0" borderId="14" xfId="2" applyNumberFormat="1" applyFont="1" applyFill="1" applyBorder="1"/>
    <xf numFmtId="0" fontId="5" fillId="0" borderId="14" xfId="2" applyFont="1" applyFill="1" applyBorder="1"/>
    <xf numFmtId="43" fontId="5" fillId="0" borderId="15" xfId="3" applyNumberFormat="1" applyFont="1" applyFill="1" applyBorder="1"/>
    <xf numFmtId="0" fontId="12" fillId="0" borderId="10" xfId="2" applyFont="1" applyFill="1" applyBorder="1" applyAlignment="1">
      <alignment horizontal="center" wrapText="1"/>
    </xf>
    <xf numFmtId="0" fontId="12" fillId="0" borderId="10" xfId="2" applyFont="1" applyFill="1" applyBorder="1" applyAlignment="1">
      <alignment wrapText="1"/>
    </xf>
    <xf numFmtId="0" fontId="12" fillId="0" borderId="11" xfId="2" applyFont="1" applyFill="1" applyBorder="1"/>
    <xf numFmtId="43" fontId="12" fillId="0" borderId="12" xfId="3" applyNumberFormat="1" applyFont="1" applyFill="1" applyBorder="1"/>
    <xf numFmtId="0" fontId="13" fillId="0" borderId="0" xfId="2" applyFont="1" applyFill="1" applyBorder="1"/>
    <xf numFmtId="0" fontId="12" fillId="0" borderId="0" xfId="2" applyFont="1" applyFill="1" applyBorder="1"/>
    <xf numFmtId="164" fontId="12" fillId="0" borderId="12" xfId="3" applyNumberFormat="1" applyFont="1" applyFill="1" applyBorder="1" applyAlignment="1">
      <alignment horizontal="right"/>
    </xf>
    <xf numFmtId="167" fontId="12" fillId="0" borderId="0" xfId="7" applyNumberFormat="1" applyFont="1" applyFill="1" applyBorder="1"/>
    <xf numFmtId="43" fontId="12" fillId="0" borderId="0" xfId="2" applyNumberFormat="1" applyFont="1" applyFill="1" applyBorder="1"/>
    <xf numFmtId="168" fontId="12" fillId="0" borderId="0" xfId="2" applyNumberFormat="1" applyFont="1" applyFill="1" applyBorder="1"/>
    <xf numFmtId="169" fontId="12" fillId="0" borderId="0" xfId="2" applyNumberFormat="1" applyFont="1" applyFill="1" applyBorder="1"/>
    <xf numFmtId="166" fontId="12" fillId="0" borderId="12" xfId="3" applyNumberFormat="1" applyFont="1" applyFill="1" applyBorder="1" applyAlignment="1">
      <alignment horizontal="right"/>
    </xf>
    <xf numFmtId="166" fontId="12" fillId="0" borderId="0" xfId="2" applyNumberFormat="1" applyFont="1" applyFill="1" applyBorder="1"/>
    <xf numFmtId="170" fontId="12" fillId="0" borderId="0" xfId="8" applyNumberFormat="1" applyFont="1" applyFill="1" applyBorder="1"/>
    <xf numFmtId="168" fontId="12" fillId="0" borderId="0" xfId="8" applyNumberFormat="1" applyFont="1" applyFill="1" applyBorder="1"/>
    <xf numFmtId="0" fontId="11" fillId="0" borderId="10" xfId="2" applyFont="1" applyFill="1" applyBorder="1" applyAlignment="1">
      <alignment wrapText="1"/>
    </xf>
    <xf numFmtId="0" fontId="11" fillId="0" borderId="11" xfId="2" applyFont="1" applyFill="1" applyBorder="1"/>
    <xf numFmtId="166" fontId="11" fillId="0" borderId="12" xfId="3" applyNumberFormat="1" applyFont="1" applyFill="1" applyBorder="1" applyAlignment="1">
      <alignment horizontal="right"/>
    </xf>
    <xf numFmtId="166" fontId="11" fillId="0" borderId="0" xfId="2" applyNumberFormat="1" applyFont="1" applyFill="1" applyBorder="1"/>
    <xf numFmtId="0" fontId="11" fillId="0" borderId="0" xfId="2" applyFont="1" applyFill="1" applyBorder="1"/>
    <xf numFmtId="170" fontId="11" fillId="0" borderId="0" xfId="8" applyNumberFormat="1" applyFont="1" applyFill="1" applyBorder="1"/>
    <xf numFmtId="0" fontId="16" fillId="0" borderId="11" xfId="2" applyFont="1" applyFill="1" applyBorder="1"/>
    <xf numFmtId="166" fontId="16" fillId="0" borderId="0" xfId="2" applyNumberFormat="1" applyFont="1" applyFill="1" applyBorder="1"/>
    <xf numFmtId="170" fontId="16" fillId="0" borderId="0" xfId="8" applyNumberFormat="1" applyFont="1" applyFill="1" applyBorder="1"/>
    <xf numFmtId="0" fontId="16" fillId="0" borderId="0" xfId="2" applyFont="1" applyFill="1" applyBorder="1"/>
    <xf numFmtId="168" fontId="11" fillId="0" borderId="0" xfId="8" applyNumberFormat="1" applyFont="1" applyFill="1" applyBorder="1"/>
    <xf numFmtId="167" fontId="11" fillId="0" borderId="12" xfId="3" applyNumberFormat="1" applyFont="1" applyFill="1" applyBorder="1" applyAlignment="1">
      <alignment horizontal="right"/>
    </xf>
    <xf numFmtId="166" fontId="12" fillId="2" borderId="12" xfId="3" applyNumberFormat="1" applyFont="1" applyFill="1" applyBorder="1"/>
    <xf numFmtId="166" fontId="17" fillId="0" borderId="0" xfId="2" applyNumberFormat="1" applyFont="1" applyFill="1" applyBorder="1"/>
    <xf numFmtId="0" fontId="18" fillId="0" borderId="0" xfId="2" applyFont="1" applyFill="1" applyBorder="1"/>
    <xf numFmtId="170" fontId="18" fillId="0" borderId="0" xfId="2" applyNumberFormat="1" applyFont="1" applyFill="1" applyBorder="1"/>
    <xf numFmtId="169" fontId="18" fillId="0" borderId="0" xfId="2" applyNumberFormat="1" applyFont="1" applyFill="1" applyBorder="1"/>
    <xf numFmtId="0" fontId="12" fillId="0" borderId="10" xfId="2" applyFont="1" applyFill="1" applyBorder="1" applyAlignment="1">
      <alignment horizontal="left" wrapText="1"/>
    </xf>
    <xf numFmtId="166" fontId="12" fillId="0" borderId="12" xfId="3" applyNumberFormat="1" applyFont="1" applyFill="1" applyBorder="1"/>
    <xf numFmtId="166" fontId="13" fillId="0" borderId="0" xfId="2" applyNumberFormat="1" applyFont="1" applyFill="1" applyBorder="1"/>
    <xf numFmtId="165" fontId="12" fillId="0" borderId="0" xfId="2" applyNumberFormat="1" applyFont="1" applyFill="1" applyBorder="1"/>
    <xf numFmtId="166" fontId="11" fillId="0" borderId="12" xfId="3" applyNumberFormat="1" applyFont="1" applyFill="1" applyBorder="1"/>
    <xf numFmtId="170" fontId="11" fillId="0" borderId="0" xfId="2" applyNumberFormat="1" applyFont="1" applyFill="1" applyBorder="1"/>
    <xf numFmtId="0" fontId="11" fillId="0" borderId="10" xfId="2" applyFont="1" applyFill="1" applyBorder="1" applyAlignment="1">
      <alignment horizontal="left" wrapText="1"/>
    </xf>
    <xf numFmtId="0" fontId="19" fillId="0" borderId="7" xfId="2" applyFont="1" applyFill="1" applyBorder="1" applyAlignment="1">
      <alignment horizontal="left" wrapText="1"/>
    </xf>
    <xf numFmtId="0" fontId="11" fillId="0" borderId="8" xfId="2" applyFont="1" applyFill="1" applyBorder="1"/>
    <xf numFmtId="167" fontId="19" fillId="2" borderId="9" xfId="3" applyNumberFormat="1" applyFont="1" applyFill="1" applyBorder="1" applyAlignment="1">
      <alignment horizontal="right"/>
    </xf>
    <xf numFmtId="166" fontId="19" fillId="0" borderId="0" xfId="2" applyNumberFormat="1" applyFont="1" applyFill="1" applyBorder="1"/>
    <xf numFmtId="167" fontId="19" fillId="0" borderId="9" xfId="3" applyNumberFormat="1" applyFont="1" applyFill="1" applyBorder="1" applyAlignment="1">
      <alignment horizontal="right"/>
    </xf>
    <xf numFmtId="0" fontId="20" fillId="0" borderId="7" xfId="2" applyFont="1" applyFill="1" applyBorder="1" applyAlignment="1">
      <alignment horizontal="left" wrapText="1"/>
    </xf>
    <xf numFmtId="167" fontId="20" fillId="0" borderId="9" xfId="3" applyNumberFormat="1" applyFont="1" applyFill="1" applyBorder="1" applyAlignment="1">
      <alignment horizontal="right"/>
    </xf>
    <xf numFmtId="0" fontId="9" fillId="0" borderId="4" xfId="2" applyFont="1" applyFill="1" applyBorder="1" applyAlignment="1">
      <alignment horizontal="center" vertical="center" wrapText="1"/>
    </xf>
    <xf numFmtId="0" fontId="9" fillId="0" borderId="4" xfId="2" applyFont="1" applyFill="1" applyBorder="1" applyAlignment="1">
      <alignment horizontal="left" vertical="center" wrapText="1"/>
    </xf>
    <xf numFmtId="14" fontId="4" fillId="0" borderId="5" xfId="2" applyNumberFormat="1" applyFont="1" applyFill="1" applyBorder="1" applyAlignment="1">
      <alignment horizontal="center" vertical="center" wrapText="1"/>
    </xf>
    <xf numFmtId="14" fontId="5" fillId="0" borderId="5" xfId="2" applyNumberFormat="1" applyFont="1" applyFill="1" applyBorder="1" applyAlignment="1">
      <alignment horizontal="center" vertical="center"/>
    </xf>
    <xf numFmtId="166" fontId="4" fillId="0" borderId="6" xfId="3" applyNumberFormat="1" applyFont="1" applyFill="1" applyBorder="1" applyAlignment="1">
      <alignment horizontal="center" vertical="center" wrapText="1"/>
    </xf>
    <xf numFmtId="0" fontId="21" fillId="0" borderId="0" xfId="2" applyFont="1" applyFill="1" applyBorder="1" applyAlignment="1">
      <alignment horizontal="center" vertical="center"/>
    </xf>
    <xf numFmtId="0" fontId="5" fillId="0" borderId="0" xfId="2" applyFont="1" applyFill="1" applyBorder="1" applyAlignment="1">
      <alignment horizontal="center" vertical="center"/>
    </xf>
    <xf numFmtId="170" fontId="5" fillId="0" borderId="0" xfId="8" applyNumberFormat="1" applyFont="1" applyFill="1" applyBorder="1" applyAlignment="1">
      <alignment horizontal="center" vertical="center"/>
    </xf>
    <xf numFmtId="0" fontId="4" fillId="0" borderId="16" xfId="2" applyFont="1" applyFill="1" applyBorder="1" applyAlignment="1">
      <alignment horizontal="center" wrapText="1"/>
    </xf>
    <xf numFmtId="0" fontId="4" fillId="0" borderId="16" xfId="2" applyFont="1" applyFill="1" applyBorder="1" applyAlignment="1">
      <alignment wrapText="1"/>
    </xf>
    <xf numFmtId="14" fontId="4" fillId="0" borderId="0" xfId="2" applyNumberFormat="1" applyFont="1" applyFill="1" applyBorder="1" applyAlignment="1">
      <alignment horizontal="center" vertical="center" wrapText="1"/>
    </xf>
    <xf numFmtId="14" fontId="5" fillId="0" borderId="0" xfId="2" applyNumberFormat="1" applyFont="1" applyFill="1" applyBorder="1" applyAlignment="1"/>
    <xf numFmtId="166" fontId="4" fillId="0" borderId="1" xfId="3" applyNumberFormat="1" applyFont="1" applyFill="1" applyBorder="1" applyAlignment="1">
      <alignment horizontal="center" wrapText="1"/>
    </xf>
    <xf numFmtId="0" fontId="21" fillId="0" borderId="0" xfId="2" applyFont="1" applyFill="1" applyBorder="1"/>
    <xf numFmtId="170" fontId="5" fillId="0" borderId="0" xfId="8" applyNumberFormat="1" applyFont="1" applyFill="1" applyBorder="1"/>
    <xf numFmtId="0" fontId="5" fillId="0" borderId="17" xfId="2" applyFont="1" applyFill="1" applyBorder="1" applyAlignment="1">
      <alignment horizontal="center" wrapText="1"/>
    </xf>
    <xf numFmtId="0" fontId="5" fillId="0" borderId="4" xfId="2" applyFont="1" applyFill="1" applyBorder="1" applyAlignment="1">
      <alignment horizontal="left" wrapText="1" indent="1"/>
    </xf>
    <xf numFmtId="14" fontId="5" fillId="0" borderId="5" xfId="2" applyNumberFormat="1" applyFont="1" applyFill="1" applyBorder="1" applyAlignment="1">
      <alignment horizontal="left"/>
    </xf>
    <xf numFmtId="9" fontId="5" fillId="0" borderId="5" xfId="2" applyNumberFormat="1" applyFont="1" applyFill="1" applyBorder="1"/>
    <xf numFmtId="167" fontId="5" fillId="0" borderId="6" xfId="3" applyNumberFormat="1" applyFont="1" applyFill="1" applyBorder="1"/>
    <xf numFmtId="0" fontId="22" fillId="0" borderId="10" xfId="2" applyFont="1" applyFill="1" applyBorder="1"/>
    <xf numFmtId="14" fontId="5" fillId="0" borderId="11" xfId="2" applyNumberFormat="1" applyFont="1" applyFill="1" applyBorder="1"/>
    <xf numFmtId="9" fontId="5" fillId="0" borderId="11" xfId="2" applyNumberFormat="1" applyFont="1" applyFill="1" applyBorder="1"/>
    <xf numFmtId="167" fontId="4" fillId="0" borderId="12" xfId="3" applyNumberFormat="1" applyFont="1" applyFill="1" applyBorder="1"/>
    <xf numFmtId="0" fontId="5" fillId="0" borderId="10" xfId="2" applyFont="1" applyFill="1" applyBorder="1"/>
    <xf numFmtId="14" fontId="5" fillId="0" borderId="11" xfId="2" applyNumberFormat="1" applyFont="1" applyFill="1" applyBorder="1" applyAlignment="1">
      <alignment horizontal="center" vertical="center" wrapText="1"/>
    </xf>
    <xf numFmtId="9" fontId="5" fillId="0" borderId="11" xfId="2" applyNumberFormat="1" applyFont="1" applyFill="1" applyBorder="1" applyAlignment="1">
      <alignment horizontal="right" vertical="center"/>
    </xf>
    <xf numFmtId="167" fontId="5" fillId="0" borderId="12" xfId="3" applyNumberFormat="1" applyFont="1" applyFill="1" applyBorder="1" applyAlignment="1">
      <alignment vertical="center"/>
    </xf>
    <xf numFmtId="0" fontId="5" fillId="0" borderId="7" xfId="2" applyFont="1" applyFill="1" applyBorder="1" applyAlignment="1">
      <alignment vertical="center"/>
    </xf>
    <xf numFmtId="0" fontId="5" fillId="0" borderId="20" xfId="2" applyFont="1" applyFill="1" applyBorder="1" applyAlignment="1">
      <alignment horizontal="center" vertical="center" wrapText="1"/>
    </xf>
    <xf numFmtId="0" fontId="5" fillId="0" borderId="20" xfId="2" applyFont="1" applyFill="1" applyBorder="1" applyAlignment="1">
      <alignment horizontal="center" wrapText="1"/>
    </xf>
    <xf numFmtId="167" fontId="5" fillId="0" borderId="12" xfId="3" applyNumberFormat="1" applyFont="1" applyFill="1" applyBorder="1"/>
    <xf numFmtId="167" fontId="8" fillId="0" borderId="0" xfId="2" applyNumberFormat="1" applyFont="1" applyFill="1" applyBorder="1"/>
    <xf numFmtId="167" fontId="5" fillId="0" borderId="0" xfId="2" applyNumberFormat="1" applyFont="1" applyFill="1" applyBorder="1"/>
    <xf numFmtId="0" fontId="4" fillId="0" borderId="21" xfId="2" applyFont="1" applyFill="1" applyBorder="1" applyAlignment="1">
      <alignment horizontal="center" wrapText="1"/>
    </xf>
    <xf numFmtId="0" fontId="4" fillId="0" borderId="22" xfId="2" applyFont="1" applyFill="1" applyBorder="1" applyAlignment="1">
      <alignment wrapText="1"/>
    </xf>
    <xf numFmtId="0" fontId="4" fillId="0" borderId="3" xfId="2" applyFont="1" applyFill="1" applyBorder="1"/>
    <xf numFmtId="9" fontId="4" fillId="0" borderId="3" xfId="2" applyNumberFormat="1" applyFont="1" applyFill="1" applyBorder="1"/>
    <xf numFmtId="166" fontId="4" fillId="0" borderId="23" xfId="3" applyNumberFormat="1" applyFont="1" applyFill="1" applyBorder="1"/>
    <xf numFmtId="166" fontId="4" fillId="0" borderId="0" xfId="2" applyNumberFormat="1" applyFont="1" applyFill="1" applyBorder="1"/>
    <xf numFmtId="166" fontId="23" fillId="0" borderId="0" xfId="3" applyNumberFormat="1" applyFont="1" applyFill="1" applyBorder="1" applyAlignment="1">
      <alignment wrapText="1"/>
    </xf>
    <xf numFmtId="0" fontId="5" fillId="0" borderId="0" xfId="2" applyFont="1" applyFill="1" applyBorder="1" applyAlignment="1">
      <alignment horizontal="center" wrapText="1"/>
    </xf>
    <xf numFmtId="0" fontId="5" fillId="0" borderId="0" xfId="2" applyFont="1" applyFill="1" applyBorder="1" applyAlignment="1">
      <alignment wrapText="1"/>
    </xf>
    <xf numFmtId="166" fontId="5" fillId="0" borderId="0" xfId="2" applyNumberFormat="1" applyFont="1" applyFill="1" applyBorder="1" applyAlignment="1">
      <alignment wrapText="1"/>
    </xf>
    <xf numFmtId="0" fontId="11" fillId="0" borderId="17" xfId="2" applyFont="1" applyFill="1" applyBorder="1" applyAlignment="1">
      <alignment horizontal="center" wrapText="1"/>
    </xf>
    <xf numFmtId="0" fontId="11" fillId="0" borderId="13" xfId="2" applyFont="1" applyFill="1" applyBorder="1" applyAlignment="1">
      <alignment wrapText="1"/>
    </xf>
    <xf numFmtId="171" fontId="11" fillId="0" borderId="6" xfId="3" applyNumberFormat="1" applyFont="1" applyFill="1" applyBorder="1" applyAlignment="1">
      <alignment horizontal="right"/>
    </xf>
    <xf numFmtId="0" fontId="11" fillId="0" borderId="20" xfId="2" applyFont="1" applyFill="1" applyBorder="1" applyAlignment="1">
      <alignment horizontal="center" wrapText="1"/>
    </xf>
    <xf numFmtId="164" fontId="5" fillId="0" borderId="0" xfId="2" applyNumberFormat="1" applyFont="1" applyFill="1" applyBorder="1" applyAlignment="1">
      <alignment wrapText="1"/>
    </xf>
    <xf numFmtId="0" fontId="11" fillId="0" borderId="7" xfId="2" applyFont="1" applyFill="1" applyBorder="1" applyAlignment="1"/>
    <xf numFmtId="9" fontId="5" fillId="0" borderId="8" xfId="2" applyNumberFormat="1" applyFont="1" applyFill="1" applyBorder="1"/>
    <xf numFmtId="167" fontId="11" fillId="0" borderId="9" xfId="3" applyNumberFormat="1" applyFont="1" applyFill="1" applyBorder="1" applyAlignment="1">
      <alignment horizontal="right"/>
    </xf>
    <xf numFmtId="0" fontId="11" fillId="0" borderId="7" xfId="2" applyFont="1" applyFill="1" applyBorder="1" applyAlignment="1">
      <alignment wrapText="1"/>
    </xf>
    <xf numFmtId="164" fontId="24" fillId="0" borderId="0" xfId="2" applyNumberFormat="1" applyFont="1" applyFill="1" applyBorder="1" applyAlignment="1">
      <alignment wrapText="1"/>
    </xf>
    <xf numFmtId="167" fontId="5" fillId="0" borderId="0" xfId="2" applyNumberFormat="1" applyFont="1" applyFill="1" applyBorder="1" applyAlignment="1">
      <alignment wrapText="1"/>
    </xf>
    <xf numFmtId="0" fontId="12" fillId="0" borderId="20" xfId="2" applyFont="1" applyFill="1" applyBorder="1" applyAlignment="1">
      <alignment horizontal="center" wrapText="1"/>
    </xf>
    <xf numFmtId="0" fontId="12" fillId="0" borderId="7" xfId="2" applyFont="1" applyFill="1" applyBorder="1" applyAlignment="1"/>
    <xf numFmtId="9" fontId="4" fillId="0" borderId="8" xfId="2" applyNumberFormat="1" applyFont="1" applyFill="1" applyBorder="1"/>
    <xf numFmtId="0" fontId="4" fillId="0" borderId="8" xfId="2" applyFont="1" applyFill="1" applyBorder="1"/>
    <xf numFmtId="167" fontId="12" fillId="0" borderId="9" xfId="3" applyNumberFormat="1" applyFont="1" applyFill="1" applyBorder="1" applyAlignment="1">
      <alignment horizontal="right"/>
    </xf>
    <xf numFmtId="164" fontId="10" fillId="0" borderId="0" xfId="2" applyNumberFormat="1" applyFont="1" applyFill="1" applyBorder="1" applyAlignment="1">
      <alignment wrapText="1"/>
    </xf>
    <xf numFmtId="0" fontId="11" fillId="0" borderId="21" xfId="2" applyFont="1" applyFill="1" applyBorder="1" applyAlignment="1">
      <alignment horizontal="center" wrapText="1"/>
    </xf>
    <xf numFmtId="0" fontId="11" fillId="0" borderId="24" xfId="2" applyFont="1" applyFill="1" applyBorder="1" applyAlignment="1">
      <alignment wrapText="1"/>
    </xf>
    <xf numFmtId="9" fontId="5" fillId="0" borderId="25" xfId="2" applyNumberFormat="1" applyFont="1" applyFill="1" applyBorder="1"/>
    <xf numFmtId="0" fontId="5" fillId="0" borderId="25" xfId="2" applyFont="1" applyFill="1" applyBorder="1"/>
    <xf numFmtId="167" fontId="11" fillId="0" borderId="26" xfId="3" applyNumberFormat="1" applyFont="1" applyFill="1" applyBorder="1" applyAlignment="1">
      <alignment horizontal="right"/>
    </xf>
    <xf numFmtId="0" fontId="4" fillId="0" borderId="0" xfId="2" applyFont="1" applyFill="1" applyBorder="1" applyAlignment="1">
      <alignment horizontal="center"/>
    </xf>
    <xf numFmtId="0" fontId="4" fillId="0" borderId="0" xfId="2" applyFont="1" applyFill="1" applyBorder="1" applyAlignment="1">
      <alignment wrapText="1"/>
    </xf>
    <xf numFmtId="0" fontId="4" fillId="0" borderId="0" xfId="2" applyFont="1" applyFill="1" applyBorder="1" applyAlignment="1">
      <alignment horizontal="left"/>
    </xf>
    <xf numFmtId="166" fontId="12" fillId="0" borderId="0" xfId="3" applyNumberFormat="1" applyFont="1" applyFill="1" applyBorder="1" applyAlignment="1">
      <alignment horizontal="center" wrapText="1"/>
    </xf>
    <xf numFmtId="0" fontId="9" fillId="0" borderId="0" xfId="2" applyFont="1" applyFill="1" applyBorder="1" applyAlignment="1">
      <alignment wrapText="1"/>
    </xf>
    <xf numFmtId="0" fontId="5" fillId="0" borderId="18" xfId="2" applyFont="1" applyFill="1" applyBorder="1" applyAlignment="1">
      <alignment horizontal="center" vertical="center" wrapText="1"/>
    </xf>
    <xf numFmtId="0" fontId="5" fillId="0" borderId="19" xfId="2" applyFont="1" applyFill="1" applyBorder="1" applyAlignment="1">
      <alignment horizontal="center" vertical="center" wrapText="1"/>
    </xf>
    <xf numFmtId="167" fontId="12" fillId="0" borderId="12" xfId="11" applyNumberFormat="1" applyFont="1" applyFill="1" applyBorder="1"/>
    <xf numFmtId="167" fontId="13" fillId="0" borderId="0" xfId="12" applyNumberFormat="1" applyFont="1" applyFill="1" applyBorder="1"/>
    <xf numFmtId="166" fontId="17" fillId="2" borderId="0" xfId="2" applyNumberFormat="1" applyFont="1" applyFill="1" applyBorder="1"/>
    <xf numFmtId="167" fontId="20" fillId="0" borderId="9" xfId="12" applyNumberFormat="1" applyFont="1" applyFill="1" applyBorder="1" applyAlignment="1">
      <alignment horizontal="right"/>
    </xf>
    <xf numFmtId="167" fontId="5" fillId="0" borderId="0" xfId="12" applyNumberFormat="1" applyFont="1" applyFill="1" applyBorder="1" applyAlignment="1">
      <alignment wrapText="1"/>
    </xf>
    <xf numFmtId="168" fontId="11" fillId="0" borderId="0" xfId="2" applyNumberFormat="1" applyFont="1" applyFill="1" applyBorder="1"/>
    <xf numFmtId="0" fontId="11" fillId="0" borderId="7" xfId="2" applyFont="1" applyFill="1" applyBorder="1" applyAlignment="1">
      <alignment horizontal="left" wrapText="1"/>
    </xf>
    <xf numFmtId="9" fontId="11" fillId="0" borderId="0" xfId="10" applyFont="1" applyFill="1" applyBorder="1"/>
    <xf numFmtId="167" fontId="5" fillId="0" borderId="0" xfId="12" applyNumberFormat="1" applyFont="1" applyFill="1" applyBorder="1" applyAlignment="1">
      <alignment horizontal="center" vertical="center"/>
    </xf>
    <xf numFmtId="0" fontId="26" fillId="0" borderId="0" xfId="2" applyFont="1" applyFill="1" applyBorder="1"/>
    <xf numFmtId="167" fontId="5" fillId="0" borderId="0" xfId="12" applyNumberFormat="1" applyFont="1" applyFill="1" applyBorder="1"/>
    <xf numFmtId="167" fontId="5" fillId="0" borderId="0" xfId="3" applyNumberFormat="1" applyFont="1" applyFill="1" applyBorder="1"/>
    <xf numFmtId="170" fontId="25" fillId="0" borderId="0" xfId="1" applyNumberFormat="1" applyFont="1" applyFill="1" applyBorder="1" applyAlignment="1">
      <alignment horizontal="right"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12" fillId="0" borderId="10" xfId="2" applyFont="1" applyFill="1" applyBorder="1" applyAlignment="1">
      <alignment horizontal="left" vertical="center" wrapText="1"/>
    </xf>
    <xf numFmtId="0" fontId="12" fillId="0" borderId="11" xfId="2" applyFont="1" applyFill="1" applyBorder="1" applyAlignment="1">
      <alignment horizontal="left" vertical="center" wrapText="1"/>
    </xf>
    <xf numFmtId="0" fontId="3" fillId="0" borderId="0" xfId="2" applyFont="1" applyFill="1" applyBorder="1" applyAlignment="1">
      <alignment horizontal="left" wrapText="1"/>
    </xf>
    <xf numFmtId="0" fontId="3" fillId="0" borderId="0" xfId="2" applyFont="1" applyFill="1" applyBorder="1" applyAlignment="1">
      <alignment horizontal="center" wrapText="1"/>
    </xf>
    <xf numFmtId="0" fontId="3" fillId="0" borderId="1" xfId="2" applyFont="1" applyFill="1" applyBorder="1" applyAlignment="1">
      <alignment horizontal="center" wrapText="1"/>
    </xf>
    <xf numFmtId="166" fontId="5" fillId="0" borderId="3" xfId="3" applyNumberFormat="1" applyFont="1" applyFill="1" applyBorder="1" applyAlignment="1">
      <alignment horizontal="right" wrapText="1"/>
    </xf>
    <xf numFmtId="0" fontId="5" fillId="2" borderId="10" xfId="2" applyFont="1" applyFill="1" applyBorder="1" applyAlignment="1">
      <alignment horizontal="left" wrapText="1"/>
    </xf>
    <xf numFmtId="0" fontId="5" fillId="2" borderId="11" xfId="2" applyFont="1" applyFill="1" applyBorder="1" applyAlignment="1">
      <alignment horizontal="left" wrapText="1"/>
    </xf>
    <xf numFmtId="0" fontId="5" fillId="0" borderId="0" xfId="2" applyFont="1" applyFill="1" applyBorder="1" applyAlignment="1">
      <alignment horizontal="left" vertical="top" wrapText="1"/>
    </xf>
    <xf numFmtId="0" fontId="5" fillId="0" borderId="10" xfId="2" applyFont="1" applyFill="1" applyBorder="1" applyAlignment="1">
      <alignment horizontal="left" wrapText="1"/>
    </xf>
    <xf numFmtId="0" fontId="5" fillId="0" borderId="11" xfId="2" applyFont="1" applyFill="1" applyBorder="1" applyAlignment="1">
      <alignment horizontal="left" wrapText="1"/>
    </xf>
    <xf numFmtId="0" fontId="5" fillId="0" borderId="18"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11" fillId="0" borderId="0" xfId="2" quotePrefix="1"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0" borderId="0" xfId="2" applyFont="1" applyFill="1" applyBorder="1" applyAlignment="1">
      <alignment horizontal="left" vertical="center" wrapText="1"/>
    </xf>
  </cellXfs>
  <cellStyles count="13">
    <cellStyle name="Bình thường" xfId="0" builtinId="0"/>
    <cellStyle name="Comma 17 2 2" xfId="4" xr:uid="{00000000-0005-0000-0000-000001000000}"/>
    <cellStyle name="Comma 2" xfId="6" xr:uid="{00000000-0005-0000-0000-000002000000}"/>
    <cellStyle name="Comma 2 2" xfId="11" xr:uid="{00000000-0005-0000-0000-000003000000}"/>
    <cellStyle name="Comma 2 2 36" xfId="7" xr:uid="{00000000-0005-0000-0000-000004000000}"/>
    <cellStyle name="Comma 2 37" xfId="8" xr:uid="{00000000-0005-0000-0000-000005000000}"/>
    <cellStyle name="Comma 20" xfId="9" xr:uid="{00000000-0005-0000-0000-000006000000}"/>
    <cellStyle name="Comma 4" xfId="12" xr:uid="{00000000-0005-0000-0000-000007000000}"/>
    <cellStyle name="Comma 4 2 2" xfId="3" xr:uid="{00000000-0005-0000-0000-000008000000}"/>
    <cellStyle name="Dấu phẩy" xfId="1" builtinId="3"/>
    <cellStyle name="Normal 2 47" xfId="2" xr:uid="{00000000-0005-0000-0000-00000A000000}"/>
    <cellStyle name="Normal 8 2 2" xfId="5" xr:uid="{00000000-0005-0000-0000-00000B000000}"/>
    <cellStyle name="Phần trăm"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1.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0.%20HOANG%20HA/3.%20XUANDINH/2.%20BC%20B&#225;n%20h&#224;ng/Trang/PHIEU%20TINH%20GIA/CAO%20T&#7846;NG/2020.3.15.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ảng tổng"/>
      <sheetName val="VAY"/>
      <sheetName val="TIẾN ĐỘ"/>
      <sheetName val="TTS BẰNG VTC"/>
      <sheetName val="TTS BẰNG VTC- giá vào PL"/>
      <sheetName val="Sheet2"/>
    </sheetNames>
    <sheetDataSet>
      <sheetData sheetId="0"/>
      <sheetData sheetId="1">
        <row r="20">
          <cell r="E20" t="str">
            <v>S1-05A01</v>
          </cell>
          <cell r="F20" t="str">
            <v>S1</v>
          </cell>
          <cell r="G20" t="str">
            <v>05A</v>
          </cell>
          <cell r="H20" t="str">
            <v>01</v>
          </cell>
          <cell r="I20" t="str">
            <v>3PN</v>
          </cell>
          <cell r="J20" t="str">
            <v>Bắc</v>
          </cell>
          <cell r="K20" t="str">
            <v>Nam</v>
          </cell>
          <cell r="L20">
            <v>105.5</v>
          </cell>
          <cell r="M20">
            <v>97.9</v>
          </cell>
          <cell r="N20">
            <v>0</v>
          </cell>
          <cell r="O20" t="str">
            <v>Dân cư</v>
          </cell>
          <cell r="P20">
            <v>0</v>
          </cell>
          <cell r="Q20">
            <v>0</v>
          </cell>
          <cell r="R20">
            <v>0</v>
          </cell>
          <cell r="S20">
            <v>-5.0000000000000001E-3</v>
          </cell>
          <cell r="T20">
            <v>0</v>
          </cell>
          <cell r="U20">
            <v>0</v>
          </cell>
          <cell r="V20">
            <v>0</v>
          </cell>
          <cell r="W20">
            <v>0</v>
          </cell>
          <cell r="X20">
            <v>5.0000000000000001E-3</v>
          </cell>
          <cell r="Y20">
            <v>0</v>
          </cell>
          <cell r="Z20">
            <v>45000000</v>
          </cell>
          <cell r="AA20">
            <v>44415000</v>
          </cell>
          <cell r="AB20">
            <v>4348228500</v>
          </cell>
          <cell r="AC20">
            <v>40431144.818181813</v>
          </cell>
          <cell r="AD20">
            <v>3958209077.6999998</v>
          </cell>
          <cell r="AE20" t="str">
            <v xml:space="preserve">Còn hàng </v>
          </cell>
          <cell r="AF20">
            <v>0</v>
          </cell>
        </row>
        <row r="21">
          <cell r="E21" t="str">
            <v>S1-05A02</v>
          </cell>
          <cell r="F21" t="str">
            <v>S1</v>
          </cell>
          <cell r="G21" t="str">
            <v>05A</v>
          </cell>
          <cell r="H21" t="str">
            <v>02</v>
          </cell>
          <cell r="I21" t="str">
            <v>3PN</v>
          </cell>
          <cell r="J21" t="str">
            <v>Nam</v>
          </cell>
          <cell r="K21" t="str">
            <v>Bắc</v>
          </cell>
          <cell r="L21">
            <v>106.1</v>
          </cell>
          <cell r="M21">
            <v>98.4</v>
          </cell>
          <cell r="N21">
            <v>0</v>
          </cell>
          <cell r="O21" t="str">
            <v>Nội khu</v>
          </cell>
          <cell r="P21">
            <v>0</v>
          </cell>
          <cell r="Q21">
            <v>0</v>
          </cell>
          <cell r="R21">
            <v>0</v>
          </cell>
          <cell r="S21">
            <v>-5.0000000000000001E-3</v>
          </cell>
          <cell r="T21">
            <v>0.03</v>
          </cell>
          <cell r="U21">
            <v>0</v>
          </cell>
          <cell r="V21">
            <v>0</v>
          </cell>
          <cell r="W21">
            <v>0</v>
          </cell>
          <cell r="X21">
            <v>5.0000000000000001E-3</v>
          </cell>
          <cell r="Y21">
            <v>0.03</v>
          </cell>
          <cell r="Z21">
            <v>46350000</v>
          </cell>
          <cell r="AA21">
            <v>45747450</v>
          </cell>
          <cell r="AB21">
            <v>4501549080</v>
          </cell>
          <cell r="AC21">
            <v>41642462.999999993</v>
          </cell>
          <cell r="AD21">
            <v>4097618359.1999998</v>
          </cell>
          <cell r="AE21" t="str">
            <v>Phú Điền</v>
          </cell>
          <cell r="AF21" t="str">
            <v>HDBank</v>
          </cell>
        </row>
        <row r="22">
          <cell r="E22" t="str">
            <v>S1-0501</v>
          </cell>
          <cell r="F22" t="str">
            <v>S1</v>
          </cell>
          <cell r="G22" t="str">
            <v>05</v>
          </cell>
          <cell r="H22" t="str">
            <v>01</v>
          </cell>
          <cell r="I22" t="str">
            <v>3PN</v>
          </cell>
          <cell r="J22" t="str">
            <v>Bắc</v>
          </cell>
          <cell r="K22" t="str">
            <v>Nam</v>
          </cell>
          <cell r="L22">
            <v>105.5</v>
          </cell>
          <cell r="M22">
            <v>97.9</v>
          </cell>
          <cell r="N22">
            <v>0</v>
          </cell>
          <cell r="O22" t="str">
            <v>Dân cư</v>
          </cell>
          <cell r="P22">
            <v>0.01</v>
          </cell>
          <cell r="Q22">
            <v>0</v>
          </cell>
          <cell r="R22">
            <v>0</v>
          </cell>
          <cell r="S22">
            <v>-5.0000000000000001E-3</v>
          </cell>
          <cell r="T22">
            <v>0</v>
          </cell>
          <cell r="U22">
            <v>0</v>
          </cell>
          <cell r="V22">
            <v>0</v>
          </cell>
          <cell r="W22">
            <v>0</v>
          </cell>
          <cell r="X22">
            <v>0</v>
          </cell>
          <cell r="Y22">
            <v>5.0000000000000001E-3</v>
          </cell>
          <cell r="Z22">
            <v>45224999.999999993</v>
          </cell>
          <cell r="AA22">
            <v>44637074.999999993</v>
          </cell>
          <cell r="AB22">
            <v>4369969642.5</v>
          </cell>
          <cell r="AC22">
            <v>40633031.18181818</v>
          </cell>
          <cell r="AD22">
            <v>3977973752.6999998</v>
          </cell>
          <cell r="AE22" t="str">
            <v>Phú Điền</v>
          </cell>
          <cell r="AF22">
            <v>0</v>
          </cell>
        </row>
        <row r="23">
          <cell r="E23" t="str">
            <v>S1-0502</v>
          </cell>
          <cell r="F23" t="str">
            <v>S1</v>
          </cell>
          <cell r="G23" t="str">
            <v>05</v>
          </cell>
          <cell r="H23" t="str">
            <v>02</v>
          </cell>
          <cell r="I23" t="str">
            <v>3PN</v>
          </cell>
          <cell r="J23" t="str">
            <v>Nam</v>
          </cell>
          <cell r="K23" t="str">
            <v>Bắc</v>
          </cell>
          <cell r="L23">
            <v>106.1</v>
          </cell>
          <cell r="M23">
            <v>98.4</v>
          </cell>
          <cell r="N23">
            <v>0</v>
          </cell>
          <cell r="O23" t="str">
            <v>Nội khu</v>
          </cell>
          <cell r="P23">
            <v>0.01</v>
          </cell>
          <cell r="Q23">
            <v>0</v>
          </cell>
          <cell r="R23">
            <v>0</v>
          </cell>
          <cell r="S23">
            <v>-5.0000000000000001E-3</v>
          </cell>
          <cell r="T23">
            <v>0.03</v>
          </cell>
          <cell r="U23">
            <v>0</v>
          </cell>
          <cell r="V23">
            <v>0</v>
          </cell>
          <cell r="W23">
            <v>0</v>
          </cell>
          <cell r="X23">
            <v>0</v>
          </cell>
          <cell r="Y23">
            <v>3.4999999999999996E-2</v>
          </cell>
          <cell r="Z23">
            <v>46575000</v>
          </cell>
          <cell r="AA23">
            <v>45969525</v>
          </cell>
          <cell r="AB23">
            <v>4523401260</v>
          </cell>
          <cell r="AC23">
            <v>41844349.36363636</v>
          </cell>
          <cell r="AD23">
            <v>4117483977.3818178</v>
          </cell>
          <cell r="AE23" t="str">
            <v>Phú Điền</v>
          </cell>
          <cell r="AF23">
            <v>0</v>
          </cell>
        </row>
        <row r="24">
          <cell r="E24" t="str">
            <v>S1-0504</v>
          </cell>
          <cell r="F24" t="str">
            <v>S1</v>
          </cell>
          <cell r="G24" t="str">
            <v>05</v>
          </cell>
          <cell r="H24" t="str">
            <v>04</v>
          </cell>
          <cell r="I24" t="str">
            <v>3PN</v>
          </cell>
          <cell r="J24" t="str">
            <v>Nam</v>
          </cell>
          <cell r="K24" t="str">
            <v>Bắc</v>
          </cell>
          <cell r="L24">
            <v>104.8</v>
          </cell>
          <cell r="M24">
            <v>97.6</v>
          </cell>
          <cell r="N24">
            <v>0</v>
          </cell>
          <cell r="O24" t="str">
            <v>Nội khu</v>
          </cell>
          <cell r="P24">
            <v>0.01</v>
          </cell>
          <cell r="Q24">
            <v>-0.01</v>
          </cell>
          <cell r="R24">
            <v>0</v>
          </cell>
          <cell r="S24">
            <v>-0.01</v>
          </cell>
          <cell r="T24">
            <v>0.03</v>
          </cell>
          <cell r="U24">
            <v>0</v>
          </cell>
          <cell r="V24">
            <v>0</v>
          </cell>
          <cell r="W24">
            <v>0</v>
          </cell>
          <cell r="X24">
            <v>0</v>
          </cell>
          <cell r="Y24">
            <v>1.9999999999999997E-2</v>
          </cell>
          <cell r="Z24">
            <v>45900000</v>
          </cell>
          <cell r="AA24">
            <v>45303300</v>
          </cell>
          <cell r="AB24">
            <v>4421602080</v>
          </cell>
          <cell r="AC24">
            <v>41238690.272727273</v>
          </cell>
          <cell r="AD24">
            <v>4024896170.6181817</v>
          </cell>
          <cell r="AE24" t="str">
            <v>Phú Điền</v>
          </cell>
          <cell r="AF24" t="str">
            <v>HDBank</v>
          </cell>
        </row>
        <row r="25">
          <cell r="E25" t="str">
            <v>S1-0505</v>
          </cell>
          <cell r="F25" t="str">
            <v>S1</v>
          </cell>
          <cell r="G25" t="str">
            <v>05</v>
          </cell>
          <cell r="H25" t="str">
            <v>05</v>
          </cell>
          <cell r="I25" t="str">
            <v>3PN</v>
          </cell>
          <cell r="J25" t="str">
            <v>Đông</v>
          </cell>
          <cell r="K25" t="str">
            <v>Nam</v>
          </cell>
          <cell r="L25">
            <v>105.3</v>
          </cell>
          <cell r="M25">
            <v>97.2</v>
          </cell>
          <cell r="N25" t="str">
            <v>Căn góc</v>
          </cell>
          <cell r="O25" t="str">
            <v>Dân cư</v>
          </cell>
          <cell r="P25">
            <v>0.01</v>
          </cell>
          <cell r="Q25">
            <v>0</v>
          </cell>
          <cell r="R25">
            <v>5.0000000000000001E-3</v>
          </cell>
          <cell r="S25">
            <v>0</v>
          </cell>
          <cell r="T25">
            <v>0.02</v>
          </cell>
          <cell r="U25">
            <v>0</v>
          </cell>
          <cell r="V25">
            <v>0</v>
          </cell>
          <cell r="W25">
            <v>0.05</v>
          </cell>
          <cell r="X25">
            <v>0</v>
          </cell>
          <cell r="Y25">
            <v>8.5000000000000006E-2</v>
          </cell>
          <cell r="Z25">
            <v>48825000</v>
          </cell>
          <cell r="AA25">
            <v>48190275</v>
          </cell>
          <cell r="AB25">
            <v>4684094730</v>
          </cell>
          <cell r="AC25">
            <v>43863212.999999993</v>
          </cell>
          <cell r="AD25">
            <v>4263504303.5999994</v>
          </cell>
          <cell r="AE25" t="str">
            <v>Phú Điền</v>
          </cell>
          <cell r="AF25" t="str">
            <v>HDBank</v>
          </cell>
        </row>
        <row r="26">
          <cell r="E26" t="str">
            <v>S1-0506</v>
          </cell>
          <cell r="F26" t="str">
            <v>S1</v>
          </cell>
          <cell r="G26" t="str">
            <v>05</v>
          </cell>
          <cell r="H26" t="str">
            <v>06</v>
          </cell>
          <cell r="I26" t="str">
            <v>2PN</v>
          </cell>
          <cell r="J26" t="str">
            <v>Nam</v>
          </cell>
          <cell r="K26" t="str">
            <v>Bắc</v>
          </cell>
          <cell r="L26">
            <v>89</v>
          </cell>
          <cell r="M26">
            <v>80.3</v>
          </cell>
          <cell r="N26">
            <v>0</v>
          </cell>
          <cell r="O26" t="str">
            <v>Nội khu</v>
          </cell>
          <cell r="P26">
            <v>0.01</v>
          </cell>
          <cell r="Q26">
            <v>0</v>
          </cell>
          <cell r="R26">
            <v>-5.0000000000000001E-3</v>
          </cell>
          <cell r="S26">
            <v>0</v>
          </cell>
          <cell r="T26">
            <v>0.03</v>
          </cell>
          <cell r="U26">
            <v>0</v>
          </cell>
          <cell r="V26">
            <v>0.03</v>
          </cell>
          <cell r="W26">
            <v>0</v>
          </cell>
          <cell r="X26">
            <v>0</v>
          </cell>
          <cell r="Y26">
            <v>6.5000000000000002E-2</v>
          </cell>
          <cell r="Z26">
            <v>47925000</v>
          </cell>
          <cell r="AA26">
            <v>47301975</v>
          </cell>
          <cell r="AB26">
            <v>3798348592.5</v>
          </cell>
          <cell r="AC26">
            <v>43055667.545454539</v>
          </cell>
          <cell r="AD26">
            <v>3457370103.8999996</v>
          </cell>
          <cell r="AE26" t="str">
            <v>Phú Điền</v>
          </cell>
          <cell r="AF26">
            <v>0</v>
          </cell>
        </row>
        <row r="27">
          <cell r="E27" t="str">
            <v>S1-0508</v>
          </cell>
          <cell r="F27" t="str">
            <v>S1</v>
          </cell>
          <cell r="G27" t="str">
            <v>05</v>
          </cell>
          <cell r="H27" t="str">
            <v>08</v>
          </cell>
          <cell r="I27" t="str">
            <v>3PN</v>
          </cell>
          <cell r="J27" t="str">
            <v>Tây</v>
          </cell>
          <cell r="K27" t="str">
            <v>Bắc</v>
          </cell>
          <cell r="L27">
            <v>103.4</v>
          </cell>
          <cell r="M27">
            <v>96.2</v>
          </cell>
          <cell r="N27" t="str">
            <v>Căn góc</v>
          </cell>
          <cell r="O27" t="str">
            <v>Nội khu</v>
          </cell>
          <cell r="P27">
            <v>0.01</v>
          </cell>
          <cell r="Q27">
            <v>0</v>
          </cell>
          <cell r="R27">
            <v>5.0000000000000001E-3</v>
          </cell>
          <cell r="S27">
            <v>0</v>
          </cell>
          <cell r="T27">
            <v>-0.02</v>
          </cell>
          <cell r="U27">
            <v>0</v>
          </cell>
          <cell r="V27">
            <v>0</v>
          </cell>
          <cell r="W27">
            <v>0.05</v>
          </cell>
          <cell r="X27">
            <v>0</v>
          </cell>
          <cell r="Y27">
            <v>4.4999999999999998E-2</v>
          </cell>
          <cell r="Z27">
            <v>47025000</v>
          </cell>
          <cell r="AA27">
            <v>46413675</v>
          </cell>
          <cell r="AB27">
            <v>4464995535</v>
          </cell>
          <cell r="AC27">
            <v>42248122.090909086</v>
          </cell>
          <cell r="AD27">
            <v>4064269345.1454539</v>
          </cell>
          <cell r="AE27" t="str">
            <v>Phú Điền</v>
          </cell>
          <cell r="AF27" t="str">
            <v>HDBank</v>
          </cell>
        </row>
        <row r="28">
          <cell r="E28" t="str">
            <v>S1-0601</v>
          </cell>
          <cell r="F28" t="str">
            <v>S1</v>
          </cell>
          <cell r="G28" t="str">
            <v>06</v>
          </cell>
          <cell r="H28" t="str">
            <v>01</v>
          </cell>
          <cell r="I28" t="str">
            <v>3PN</v>
          </cell>
          <cell r="J28" t="str">
            <v>Bắc</v>
          </cell>
          <cell r="K28" t="str">
            <v>Nam</v>
          </cell>
          <cell r="L28">
            <v>105.5</v>
          </cell>
          <cell r="M28">
            <v>97.9</v>
          </cell>
          <cell r="N28">
            <v>0</v>
          </cell>
          <cell r="O28" t="str">
            <v>Dân cư</v>
          </cell>
          <cell r="P28">
            <v>0.02</v>
          </cell>
          <cell r="Q28">
            <v>0</v>
          </cell>
          <cell r="R28">
            <v>0</v>
          </cell>
          <cell r="S28">
            <v>-5.0000000000000001E-3</v>
          </cell>
          <cell r="T28">
            <v>0</v>
          </cell>
          <cell r="U28">
            <v>0</v>
          </cell>
          <cell r="V28">
            <v>0</v>
          </cell>
          <cell r="W28">
            <v>0</v>
          </cell>
          <cell r="X28">
            <v>0</v>
          </cell>
          <cell r="Y28">
            <v>1.4999999999999999E-2</v>
          </cell>
          <cell r="Z28">
            <v>45674999.999999993</v>
          </cell>
          <cell r="AA28">
            <v>45081224.999999993</v>
          </cell>
          <cell r="AB28">
            <v>4413451927.5</v>
          </cell>
          <cell r="AC28">
            <v>41036803.909090906</v>
          </cell>
          <cell r="AD28">
            <v>4017503102.6999998</v>
          </cell>
          <cell r="AE28" t="str">
            <v xml:space="preserve">Còn hàng </v>
          </cell>
          <cell r="AF28">
            <v>0</v>
          </cell>
        </row>
        <row r="29">
          <cell r="E29" t="str">
            <v>S1-0603</v>
          </cell>
          <cell r="F29" t="str">
            <v>S1</v>
          </cell>
          <cell r="G29" t="str">
            <v>06</v>
          </cell>
          <cell r="H29" t="str">
            <v>03</v>
          </cell>
          <cell r="I29" t="str">
            <v>2PN</v>
          </cell>
          <cell r="J29" t="str">
            <v>Bắc</v>
          </cell>
          <cell r="K29" t="str">
            <v>Nam</v>
          </cell>
          <cell r="L29">
            <v>90.4</v>
          </cell>
          <cell r="M29">
            <v>86.2</v>
          </cell>
          <cell r="N29">
            <v>0</v>
          </cell>
          <cell r="O29" t="str">
            <v>Dân cư</v>
          </cell>
          <cell r="P29">
            <v>0.02</v>
          </cell>
          <cell r="Q29">
            <v>0</v>
          </cell>
          <cell r="R29">
            <v>5.0000000000000001E-3</v>
          </cell>
          <cell r="S29">
            <v>-0.01</v>
          </cell>
          <cell r="T29">
            <v>0</v>
          </cell>
          <cell r="U29">
            <v>0</v>
          </cell>
          <cell r="V29">
            <v>0.03</v>
          </cell>
          <cell r="W29">
            <v>0</v>
          </cell>
          <cell r="X29">
            <v>0</v>
          </cell>
          <cell r="Y29">
            <v>4.4999999999999998E-2</v>
          </cell>
          <cell r="Z29">
            <v>47025000</v>
          </cell>
          <cell r="AA29">
            <v>46413675</v>
          </cell>
          <cell r="AB29">
            <v>4000858785</v>
          </cell>
          <cell r="AC29">
            <v>42248122.090909086</v>
          </cell>
          <cell r="AD29">
            <v>3641788124.2363634</v>
          </cell>
          <cell r="AE29" t="str">
            <v>Phú Điền</v>
          </cell>
          <cell r="AF29" t="str">
            <v>HDBank</v>
          </cell>
        </row>
        <row r="30">
          <cell r="E30" t="str">
            <v>S1-0701</v>
          </cell>
          <cell r="F30" t="str">
            <v>S1</v>
          </cell>
          <cell r="G30" t="str">
            <v>07</v>
          </cell>
          <cell r="H30" t="str">
            <v>01</v>
          </cell>
          <cell r="I30" t="str">
            <v>3PN</v>
          </cell>
          <cell r="J30" t="str">
            <v>Bắc</v>
          </cell>
          <cell r="K30" t="str">
            <v>Nam</v>
          </cell>
          <cell r="L30">
            <v>105.5</v>
          </cell>
          <cell r="M30">
            <v>97.9</v>
          </cell>
          <cell r="N30">
            <v>0</v>
          </cell>
          <cell r="O30" t="str">
            <v>Dân cư</v>
          </cell>
          <cell r="P30">
            <v>1.4999999999999999E-2</v>
          </cell>
          <cell r="Q30">
            <v>0</v>
          </cell>
          <cell r="R30">
            <v>0</v>
          </cell>
          <cell r="S30">
            <v>-5.0000000000000001E-3</v>
          </cell>
          <cell r="T30">
            <v>0</v>
          </cell>
          <cell r="U30">
            <v>0</v>
          </cell>
          <cell r="V30">
            <v>0</v>
          </cell>
          <cell r="W30">
            <v>0</v>
          </cell>
          <cell r="X30">
            <v>0</v>
          </cell>
          <cell r="Y30">
            <v>9.9999999999999985E-3</v>
          </cell>
          <cell r="Z30">
            <v>45450000</v>
          </cell>
          <cell r="AA30">
            <v>44859150</v>
          </cell>
          <cell r="AB30">
            <v>4391710785</v>
          </cell>
          <cell r="AC30">
            <v>40834917.545454539</v>
          </cell>
          <cell r="AD30">
            <v>3997738427.6999998</v>
          </cell>
          <cell r="AE30" t="str">
            <v>Phú Điền</v>
          </cell>
          <cell r="AF30">
            <v>0</v>
          </cell>
        </row>
        <row r="31">
          <cell r="E31" t="str">
            <v>S1-0702</v>
          </cell>
          <cell r="F31" t="str">
            <v>S1</v>
          </cell>
          <cell r="G31" t="str">
            <v>07</v>
          </cell>
          <cell r="H31" t="str">
            <v>02</v>
          </cell>
          <cell r="I31" t="str">
            <v>3PN</v>
          </cell>
          <cell r="J31" t="str">
            <v>Nam</v>
          </cell>
          <cell r="K31" t="str">
            <v>Bắc</v>
          </cell>
          <cell r="L31">
            <v>106.1</v>
          </cell>
          <cell r="M31">
            <v>98.4</v>
          </cell>
          <cell r="N31">
            <v>0</v>
          </cell>
          <cell r="O31" t="str">
            <v>Nội khu</v>
          </cell>
          <cell r="P31">
            <v>1.4999999999999999E-2</v>
          </cell>
          <cell r="Q31">
            <v>0</v>
          </cell>
          <cell r="R31">
            <v>0</v>
          </cell>
          <cell r="S31">
            <v>-5.0000000000000001E-3</v>
          </cell>
          <cell r="T31">
            <v>0.03</v>
          </cell>
          <cell r="U31">
            <v>0</v>
          </cell>
          <cell r="V31">
            <v>0</v>
          </cell>
          <cell r="W31">
            <v>0</v>
          </cell>
          <cell r="X31">
            <v>0</v>
          </cell>
          <cell r="Y31">
            <v>3.9999999999999994E-2</v>
          </cell>
          <cell r="Z31">
            <v>46800000</v>
          </cell>
          <cell r="AA31">
            <v>46191600</v>
          </cell>
          <cell r="AB31">
            <v>4545253440</v>
          </cell>
          <cell r="AC31">
            <v>42046235.727272719</v>
          </cell>
          <cell r="AD31">
            <v>4137349595.5636358</v>
          </cell>
          <cell r="AE31" t="str">
            <v>Phú Điền</v>
          </cell>
          <cell r="AF31" t="str">
            <v>HDBank</v>
          </cell>
        </row>
        <row r="32">
          <cell r="E32" t="str">
            <v>S1-0704</v>
          </cell>
          <cell r="F32" t="str">
            <v>S1</v>
          </cell>
          <cell r="G32" t="str">
            <v>07</v>
          </cell>
          <cell r="H32" t="str">
            <v>04</v>
          </cell>
          <cell r="I32" t="str">
            <v>3PN</v>
          </cell>
          <cell r="J32" t="str">
            <v>Nam</v>
          </cell>
          <cell r="K32" t="str">
            <v>Bắc</v>
          </cell>
          <cell r="L32">
            <v>104.8</v>
          </cell>
          <cell r="M32">
            <v>97.6</v>
          </cell>
          <cell r="N32">
            <v>0</v>
          </cell>
          <cell r="O32" t="str">
            <v>Nội khu</v>
          </cell>
          <cell r="P32">
            <v>1.4999999999999999E-2</v>
          </cell>
          <cell r="Q32">
            <v>-0.01</v>
          </cell>
          <cell r="R32">
            <v>0</v>
          </cell>
          <cell r="S32">
            <v>-0.01</v>
          </cell>
          <cell r="T32">
            <v>0.03</v>
          </cell>
          <cell r="U32">
            <v>0</v>
          </cell>
          <cell r="V32">
            <v>0</v>
          </cell>
          <cell r="W32">
            <v>0</v>
          </cell>
          <cell r="X32">
            <v>0</v>
          </cell>
          <cell r="Y32">
            <v>2.4999999999999998E-2</v>
          </cell>
          <cell r="Z32">
            <v>46124999.999999993</v>
          </cell>
          <cell r="AA32">
            <v>45525374.999999993</v>
          </cell>
          <cell r="AB32">
            <v>4443276599.999999</v>
          </cell>
          <cell r="AC32">
            <v>41440576.636363626</v>
          </cell>
          <cell r="AD32">
            <v>4044600279.7090898</v>
          </cell>
          <cell r="AE32" t="str">
            <v>Phú Điền</v>
          </cell>
          <cell r="AF32">
            <v>0</v>
          </cell>
        </row>
        <row r="33">
          <cell r="E33" t="str">
            <v>S1-0705</v>
          </cell>
          <cell r="F33" t="str">
            <v>S1</v>
          </cell>
          <cell r="G33" t="str">
            <v>07</v>
          </cell>
          <cell r="H33" t="str">
            <v>05</v>
          </cell>
          <cell r="I33" t="str">
            <v>3PN</v>
          </cell>
          <cell r="J33" t="str">
            <v>Đông</v>
          </cell>
          <cell r="K33" t="str">
            <v>Nam</v>
          </cell>
          <cell r="L33">
            <v>105.3</v>
          </cell>
          <cell r="M33">
            <v>97.2</v>
          </cell>
          <cell r="N33" t="str">
            <v>Căn góc</v>
          </cell>
          <cell r="O33" t="str">
            <v>Dân cư</v>
          </cell>
          <cell r="P33">
            <v>1.4999999999999999E-2</v>
          </cell>
          <cell r="Q33">
            <v>0</v>
          </cell>
          <cell r="R33">
            <v>5.0000000000000001E-3</v>
          </cell>
          <cell r="S33">
            <v>0</v>
          </cell>
          <cell r="T33">
            <v>0.02</v>
          </cell>
          <cell r="U33">
            <v>0</v>
          </cell>
          <cell r="V33">
            <v>0</v>
          </cell>
          <cell r="W33">
            <v>0.05</v>
          </cell>
          <cell r="X33">
            <v>0</v>
          </cell>
          <cell r="Y33">
            <v>0.09</v>
          </cell>
          <cell r="Z33">
            <v>49050000</v>
          </cell>
          <cell r="AA33">
            <v>48412350</v>
          </cell>
          <cell r="AB33">
            <v>4705680420</v>
          </cell>
          <cell r="AC33">
            <v>44065099.36363636</v>
          </cell>
          <cell r="AD33">
            <v>4283127658.1454539</v>
          </cell>
          <cell r="AE33" t="str">
            <v>Phú Điền</v>
          </cell>
          <cell r="AF33" t="str">
            <v>HDBank</v>
          </cell>
        </row>
        <row r="34">
          <cell r="E34" t="str">
            <v>S1-0708</v>
          </cell>
          <cell r="F34" t="str">
            <v>S1</v>
          </cell>
          <cell r="G34" t="str">
            <v>07</v>
          </cell>
          <cell r="H34" t="str">
            <v>08</v>
          </cell>
          <cell r="I34" t="str">
            <v>3PN</v>
          </cell>
          <cell r="J34" t="str">
            <v>Tây</v>
          </cell>
          <cell r="K34" t="str">
            <v>Bắc</v>
          </cell>
          <cell r="L34">
            <v>103.4</v>
          </cell>
          <cell r="M34">
            <v>96.2</v>
          </cell>
          <cell r="N34" t="str">
            <v>Căn góc</v>
          </cell>
          <cell r="O34" t="str">
            <v>Nội khu</v>
          </cell>
          <cell r="P34">
            <v>1.4999999999999999E-2</v>
          </cell>
          <cell r="Q34">
            <v>0</v>
          </cell>
          <cell r="R34">
            <v>5.0000000000000001E-3</v>
          </cell>
          <cell r="S34">
            <v>0</v>
          </cell>
          <cell r="T34">
            <v>-0.02</v>
          </cell>
          <cell r="U34">
            <v>0</v>
          </cell>
          <cell r="V34">
            <v>0</v>
          </cell>
          <cell r="W34">
            <v>0.05</v>
          </cell>
          <cell r="X34">
            <v>0</v>
          </cell>
          <cell r="Y34">
            <v>0.05</v>
          </cell>
          <cell r="Z34">
            <v>47250000</v>
          </cell>
          <cell r="AA34">
            <v>46635750</v>
          </cell>
          <cell r="AB34">
            <v>4486359150</v>
          </cell>
          <cell r="AC34">
            <v>42450008.454545446</v>
          </cell>
          <cell r="AD34">
            <v>4083690813.3272719</v>
          </cell>
          <cell r="AE34" t="str">
            <v>Phú Điền</v>
          </cell>
          <cell r="AF34" t="str">
            <v>HDBank</v>
          </cell>
        </row>
        <row r="35">
          <cell r="E35" t="str">
            <v>S1-0801</v>
          </cell>
          <cell r="F35" t="str">
            <v>S1</v>
          </cell>
          <cell r="G35" t="str">
            <v>08</v>
          </cell>
          <cell r="H35" t="str">
            <v>01</v>
          </cell>
          <cell r="I35" t="str">
            <v>3PN</v>
          </cell>
          <cell r="J35" t="str">
            <v>Bắc</v>
          </cell>
          <cell r="K35" t="str">
            <v>Nam</v>
          </cell>
          <cell r="L35">
            <v>105.5</v>
          </cell>
          <cell r="M35">
            <v>97.9</v>
          </cell>
          <cell r="N35">
            <v>0</v>
          </cell>
          <cell r="O35" t="str">
            <v>Dân cư</v>
          </cell>
          <cell r="P35">
            <v>0.02</v>
          </cell>
          <cell r="Q35">
            <v>0</v>
          </cell>
          <cell r="R35">
            <v>0</v>
          </cell>
          <cell r="S35">
            <v>-5.0000000000000001E-3</v>
          </cell>
          <cell r="T35">
            <v>0</v>
          </cell>
          <cell r="U35">
            <v>0</v>
          </cell>
          <cell r="V35">
            <v>0</v>
          </cell>
          <cell r="W35">
            <v>0</v>
          </cell>
          <cell r="X35">
            <v>5.0000000000000001E-3</v>
          </cell>
          <cell r="Y35">
            <v>0.02</v>
          </cell>
          <cell r="Z35">
            <v>45900000</v>
          </cell>
          <cell r="AA35">
            <v>45303300</v>
          </cell>
          <cell r="AB35">
            <v>4435193070</v>
          </cell>
          <cell r="AC35">
            <v>41238690.272727266</v>
          </cell>
          <cell r="AD35">
            <v>4037267777.6999998</v>
          </cell>
          <cell r="AE35" t="str">
            <v>Phú Điền</v>
          </cell>
          <cell r="AF35" t="str">
            <v>HDBank</v>
          </cell>
        </row>
        <row r="36">
          <cell r="E36" t="str">
            <v>S1-0804</v>
          </cell>
          <cell r="F36" t="str">
            <v>S1</v>
          </cell>
          <cell r="G36" t="str">
            <v>08</v>
          </cell>
          <cell r="H36" t="str">
            <v>04</v>
          </cell>
          <cell r="I36" t="str">
            <v>3PN</v>
          </cell>
          <cell r="J36" t="str">
            <v>Nam</v>
          </cell>
          <cell r="K36" t="str">
            <v>Bắc</v>
          </cell>
          <cell r="L36">
            <v>104.8</v>
          </cell>
          <cell r="M36">
            <v>97.6</v>
          </cell>
          <cell r="N36">
            <v>0</v>
          </cell>
          <cell r="O36" t="str">
            <v>Nội khu</v>
          </cell>
          <cell r="P36">
            <v>0.02</v>
          </cell>
          <cell r="Q36">
            <v>-0.01</v>
          </cell>
          <cell r="R36">
            <v>0</v>
          </cell>
          <cell r="S36">
            <v>-0.01</v>
          </cell>
          <cell r="T36">
            <v>0.03</v>
          </cell>
          <cell r="U36">
            <v>0</v>
          </cell>
          <cell r="V36">
            <v>0</v>
          </cell>
          <cell r="W36">
            <v>0</v>
          </cell>
          <cell r="X36">
            <v>5.0000000000000001E-3</v>
          </cell>
          <cell r="Y36">
            <v>3.4999999999999996E-2</v>
          </cell>
          <cell r="Z36">
            <v>46575000</v>
          </cell>
          <cell r="AA36">
            <v>45969525</v>
          </cell>
          <cell r="AB36">
            <v>4486625640</v>
          </cell>
          <cell r="AC36">
            <v>41844349.36363636</v>
          </cell>
          <cell r="AD36">
            <v>4084008497.8909087</v>
          </cell>
          <cell r="AE36" t="str">
            <v>Phú Điền</v>
          </cell>
          <cell r="AF36" t="str">
            <v>HDBank</v>
          </cell>
        </row>
        <row r="37">
          <cell r="E37" t="str">
            <v>S1-0805</v>
          </cell>
          <cell r="F37" t="str">
            <v>S1</v>
          </cell>
          <cell r="G37" t="str">
            <v>08</v>
          </cell>
          <cell r="H37" t="str">
            <v>05</v>
          </cell>
          <cell r="I37" t="str">
            <v>3PN</v>
          </cell>
          <cell r="J37" t="str">
            <v>Đông</v>
          </cell>
          <cell r="K37" t="str">
            <v>Nam</v>
          </cell>
          <cell r="L37">
            <v>105.3</v>
          </cell>
          <cell r="M37">
            <v>97.2</v>
          </cell>
          <cell r="N37" t="str">
            <v>Căn góc</v>
          </cell>
          <cell r="O37" t="str">
            <v>Dân cư</v>
          </cell>
          <cell r="P37">
            <v>0.02</v>
          </cell>
          <cell r="Q37">
            <v>0</v>
          </cell>
          <cell r="R37">
            <v>5.0000000000000001E-3</v>
          </cell>
          <cell r="S37">
            <v>0</v>
          </cell>
          <cell r="T37">
            <v>0.02</v>
          </cell>
          <cell r="U37">
            <v>0</v>
          </cell>
          <cell r="V37">
            <v>0</v>
          </cell>
          <cell r="W37">
            <v>0.05</v>
          </cell>
          <cell r="X37">
            <v>5.0000000000000001E-3</v>
          </cell>
          <cell r="Y37">
            <v>0.1</v>
          </cell>
          <cell r="Z37">
            <v>49500000.000000007</v>
          </cell>
          <cell r="AA37">
            <v>48856500.000000007</v>
          </cell>
          <cell r="AB37">
            <v>4748851800.000001</v>
          </cell>
          <cell r="AC37">
            <v>44468872.090909094</v>
          </cell>
          <cell r="AD37">
            <v>4322374367.2363644</v>
          </cell>
          <cell r="AE37" t="str">
            <v>Phú Điền</v>
          </cell>
          <cell r="AF37">
            <v>0</v>
          </cell>
        </row>
        <row r="38">
          <cell r="E38" t="str">
            <v>S1-0808</v>
          </cell>
          <cell r="F38" t="str">
            <v>S1</v>
          </cell>
          <cell r="G38" t="str">
            <v>08</v>
          </cell>
          <cell r="H38" t="str">
            <v>08</v>
          </cell>
          <cell r="I38" t="str">
            <v>3PN</v>
          </cell>
          <cell r="J38" t="str">
            <v>Tây</v>
          </cell>
          <cell r="K38" t="str">
            <v>Bắc</v>
          </cell>
          <cell r="L38">
            <v>103.4</v>
          </cell>
          <cell r="M38">
            <v>96.2</v>
          </cell>
          <cell r="N38" t="str">
            <v>Căn góc</v>
          </cell>
          <cell r="O38" t="str">
            <v>Nội khu</v>
          </cell>
          <cell r="P38">
            <v>0.02</v>
          </cell>
          <cell r="Q38">
            <v>0</v>
          </cell>
          <cell r="R38">
            <v>5.0000000000000001E-3</v>
          </cell>
          <cell r="S38">
            <v>0</v>
          </cell>
          <cell r="T38">
            <v>-0.02</v>
          </cell>
          <cell r="U38">
            <v>0</v>
          </cell>
          <cell r="V38">
            <v>0</v>
          </cell>
          <cell r="W38">
            <v>0.05</v>
          </cell>
          <cell r="X38">
            <v>5.0000000000000001E-3</v>
          </cell>
          <cell r="Y38">
            <v>6.0000000000000005E-2</v>
          </cell>
          <cell r="Z38">
            <v>47700000</v>
          </cell>
          <cell r="AA38">
            <v>47079900</v>
          </cell>
          <cell r="AB38">
            <v>4529086380</v>
          </cell>
          <cell r="AC38">
            <v>42853781.181818172</v>
          </cell>
          <cell r="AD38">
            <v>4122533749.6909084</v>
          </cell>
          <cell r="AE38" t="str">
            <v>Phú Điền</v>
          </cell>
          <cell r="AF38">
            <v>0</v>
          </cell>
        </row>
        <row r="39">
          <cell r="E39" t="str">
            <v>S1-0903</v>
          </cell>
          <cell r="F39" t="str">
            <v>S1</v>
          </cell>
          <cell r="G39" t="str">
            <v>09</v>
          </cell>
          <cell r="H39" t="str">
            <v>03</v>
          </cell>
          <cell r="I39" t="str">
            <v>2PN</v>
          </cell>
          <cell r="J39" t="str">
            <v>Bắc</v>
          </cell>
          <cell r="K39" t="str">
            <v>Nam</v>
          </cell>
          <cell r="L39">
            <v>90.4</v>
          </cell>
          <cell r="M39">
            <v>86.2</v>
          </cell>
          <cell r="N39">
            <v>0</v>
          </cell>
          <cell r="O39" t="str">
            <v>Dân cư</v>
          </cell>
          <cell r="P39">
            <v>2.5000000000000001E-2</v>
          </cell>
          <cell r="Q39">
            <v>0</v>
          </cell>
          <cell r="R39">
            <v>5.0000000000000001E-3</v>
          </cell>
          <cell r="S39">
            <v>-0.01</v>
          </cell>
          <cell r="T39">
            <v>0</v>
          </cell>
          <cell r="U39">
            <v>0</v>
          </cell>
          <cell r="V39">
            <v>0.03</v>
          </cell>
          <cell r="W39">
            <v>0</v>
          </cell>
          <cell r="X39">
            <v>0</v>
          </cell>
          <cell r="Y39">
            <v>0.05</v>
          </cell>
          <cell r="Z39">
            <v>47250000</v>
          </cell>
          <cell r="AA39">
            <v>46635750</v>
          </cell>
          <cell r="AB39">
            <v>4020001650</v>
          </cell>
          <cell r="AC39">
            <v>42450008.454545453</v>
          </cell>
          <cell r="AD39">
            <v>3659190728.7818179</v>
          </cell>
          <cell r="AE39" t="str">
            <v xml:space="preserve">Còn hàng </v>
          </cell>
          <cell r="AF39">
            <v>0</v>
          </cell>
        </row>
        <row r="40">
          <cell r="E40" t="str">
            <v>S1-1601</v>
          </cell>
          <cell r="F40" t="str">
            <v>S1</v>
          </cell>
          <cell r="G40" t="str">
            <v>16</v>
          </cell>
          <cell r="H40" t="str">
            <v>01</v>
          </cell>
          <cell r="I40" t="str">
            <v>3PN</v>
          </cell>
          <cell r="J40" t="str">
            <v>Bắc</v>
          </cell>
          <cell r="K40" t="str">
            <v>Nam</v>
          </cell>
          <cell r="L40">
            <v>105.5</v>
          </cell>
          <cell r="M40">
            <v>97.9</v>
          </cell>
          <cell r="N40">
            <v>0</v>
          </cell>
          <cell r="O40" t="str">
            <v>Dân cư, sông Hồng</v>
          </cell>
          <cell r="P40">
            <v>0.05</v>
          </cell>
          <cell r="Q40">
            <v>0</v>
          </cell>
          <cell r="R40">
            <v>0</v>
          </cell>
          <cell r="S40">
            <v>-5.0000000000000001E-3</v>
          </cell>
          <cell r="T40">
            <v>0</v>
          </cell>
          <cell r="U40">
            <v>0.04</v>
          </cell>
          <cell r="V40">
            <v>0</v>
          </cell>
          <cell r="W40">
            <v>0</v>
          </cell>
          <cell r="X40">
            <v>5.0000000000000001E-3</v>
          </cell>
          <cell r="Y40">
            <v>9.0000000000000011E-2</v>
          </cell>
          <cell r="Z40">
            <v>49050000</v>
          </cell>
          <cell r="AA40">
            <v>48412350</v>
          </cell>
          <cell r="AB40">
            <v>4739569065</v>
          </cell>
          <cell r="AC40">
            <v>44065099.36363636</v>
          </cell>
          <cell r="AD40">
            <v>4313973227.6999998</v>
          </cell>
          <cell r="AE40" t="str">
            <v>Phú Điền</v>
          </cell>
          <cell r="AF40">
            <v>0</v>
          </cell>
        </row>
        <row r="41">
          <cell r="E41" t="str">
            <v>S1-1603</v>
          </cell>
          <cell r="F41" t="str">
            <v>S1</v>
          </cell>
          <cell r="G41" t="str">
            <v>16</v>
          </cell>
          <cell r="H41" t="str">
            <v>03</v>
          </cell>
          <cell r="I41" t="str">
            <v>2PN</v>
          </cell>
          <cell r="J41" t="str">
            <v>Bắc</v>
          </cell>
          <cell r="K41" t="str">
            <v>Nam</v>
          </cell>
          <cell r="L41">
            <v>90.4</v>
          </cell>
          <cell r="M41">
            <v>86.2</v>
          </cell>
          <cell r="N41">
            <v>0</v>
          </cell>
          <cell r="O41" t="str">
            <v>Dân cư, sông Hồng</v>
          </cell>
          <cell r="P41">
            <v>0.05</v>
          </cell>
          <cell r="Q41">
            <v>0</v>
          </cell>
          <cell r="R41">
            <v>5.0000000000000001E-3</v>
          </cell>
          <cell r="S41">
            <v>-0.01</v>
          </cell>
          <cell r="T41">
            <v>0</v>
          </cell>
          <cell r="U41">
            <v>0.04</v>
          </cell>
          <cell r="V41">
            <v>0.03</v>
          </cell>
          <cell r="W41">
            <v>0</v>
          </cell>
          <cell r="X41">
            <v>5.0000000000000001E-3</v>
          </cell>
          <cell r="Y41">
            <v>0.12</v>
          </cell>
          <cell r="Z41">
            <v>50400000.000000007</v>
          </cell>
          <cell r="AA41">
            <v>49744800.000000007</v>
          </cell>
          <cell r="AB41">
            <v>4288001760.000001</v>
          </cell>
          <cell r="AC41">
            <v>45276417.545454547</v>
          </cell>
          <cell r="AD41">
            <v>3902827192.4181824</v>
          </cell>
          <cell r="AE41" t="str">
            <v>Phú Điền</v>
          </cell>
          <cell r="AF41">
            <v>0</v>
          </cell>
        </row>
        <row r="42">
          <cell r="E42" t="str">
            <v>S1-1604</v>
          </cell>
          <cell r="F42" t="str">
            <v>S1</v>
          </cell>
          <cell r="G42" t="str">
            <v>16</v>
          </cell>
          <cell r="H42" t="str">
            <v>04</v>
          </cell>
          <cell r="I42" t="str">
            <v>3PN</v>
          </cell>
          <cell r="J42" t="str">
            <v>Nam</v>
          </cell>
          <cell r="K42" t="str">
            <v>Bắc</v>
          </cell>
          <cell r="L42">
            <v>104.8</v>
          </cell>
          <cell r="M42">
            <v>97.6</v>
          </cell>
          <cell r="N42">
            <v>0</v>
          </cell>
          <cell r="O42" t="str">
            <v>Nội khu</v>
          </cell>
          <cell r="P42">
            <v>0.05</v>
          </cell>
          <cell r="Q42">
            <v>-0.01</v>
          </cell>
          <cell r="R42">
            <v>0</v>
          </cell>
          <cell r="S42">
            <v>-0.01</v>
          </cell>
          <cell r="T42">
            <v>0.03</v>
          </cell>
          <cell r="U42">
            <v>0</v>
          </cell>
          <cell r="V42">
            <v>0</v>
          </cell>
          <cell r="W42">
            <v>0</v>
          </cell>
          <cell r="X42">
            <v>5.0000000000000001E-3</v>
          </cell>
          <cell r="Y42">
            <v>6.5000000000000002E-2</v>
          </cell>
          <cell r="Z42">
            <v>47925000</v>
          </cell>
          <cell r="AA42">
            <v>47301975</v>
          </cell>
          <cell r="AB42">
            <v>4616672760</v>
          </cell>
          <cell r="AC42">
            <v>43055667.545454547</v>
          </cell>
          <cell r="AD42">
            <v>4202233152.4363632</v>
          </cell>
          <cell r="AE42" t="str">
            <v>Phú Điền</v>
          </cell>
          <cell r="AF42">
            <v>0</v>
          </cell>
        </row>
        <row r="43">
          <cell r="E43" t="str">
            <v>S1-1605</v>
          </cell>
          <cell r="F43" t="str">
            <v>S1</v>
          </cell>
          <cell r="G43" t="str">
            <v>16</v>
          </cell>
          <cell r="H43" t="str">
            <v>05</v>
          </cell>
          <cell r="I43" t="str">
            <v>3PN</v>
          </cell>
          <cell r="J43" t="str">
            <v>Đông</v>
          </cell>
          <cell r="K43" t="str">
            <v>Nam</v>
          </cell>
          <cell r="L43">
            <v>105.3</v>
          </cell>
          <cell r="M43">
            <v>97.2</v>
          </cell>
          <cell r="N43" t="str">
            <v>Căn góc</v>
          </cell>
          <cell r="O43" t="str">
            <v>Dân cư, sông Hồng</v>
          </cell>
          <cell r="P43">
            <v>0.05</v>
          </cell>
          <cell r="Q43">
            <v>0</v>
          </cell>
          <cell r="R43">
            <v>5.0000000000000001E-3</v>
          </cell>
          <cell r="S43">
            <v>0</v>
          </cell>
          <cell r="T43">
            <v>0.02</v>
          </cell>
          <cell r="U43">
            <v>0.04</v>
          </cell>
          <cell r="V43">
            <v>0</v>
          </cell>
          <cell r="W43">
            <v>0.05</v>
          </cell>
          <cell r="X43">
            <v>5.0000000000000001E-3</v>
          </cell>
          <cell r="Y43">
            <v>0.16999999999999998</v>
          </cell>
          <cell r="Z43">
            <v>52650000</v>
          </cell>
          <cell r="AA43">
            <v>51965550</v>
          </cell>
          <cell r="AB43">
            <v>5051051460</v>
          </cell>
          <cell r="AC43">
            <v>47295281.18181818</v>
          </cell>
          <cell r="AD43">
            <v>4597101330.8727274</v>
          </cell>
          <cell r="AE43" t="str">
            <v>Phú Điền</v>
          </cell>
          <cell r="AF43">
            <v>0</v>
          </cell>
        </row>
        <row r="44">
          <cell r="E44" t="str">
            <v>S2-05A01</v>
          </cell>
          <cell r="F44" t="str">
            <v>S2</v>
          </cell>
          <cell r="G44" t="str">
            <v>05A</v>
          </cell>
          <cell r="H44" t="str">
            <v>01</v>
          </cell>
          <cell r="I44" t="str">
            <v>3PN</v>
          </cell>
          <cell r="J44" t="str">
            <v>Nam</v>
          </cell>
          <cell r="K44" t="str">
            <v>Bắc</v>
          </cell>
          <cell r="L44">
            <v>106.1</v>
          </cell>
          <cell r="M44">
            <v>98.4</v>
          </cell>
          <cell r="N44">
            <v>0</v>
          </cell>
          <cell r="O44" t="str">
            <v>Nội khu</v>
          </cell>
          <cell r="P44">
            <v>0</v>
          </cell>
          <cell r="Q44">
            <v>0</v>
          </cell>
          <cell r="R44">
            <v>0</v>
          </cell>
          <cell r="S44">
            <v>-5.0000000000000001E-3</v>
          </cell>
          <cell r="T44">
            <v>0.03</v>
          </cell>
          <cell r="U44">
            <v>0</v>
          </cell>
          <cell r="V44">
            <v>0</v>
          </cell>
          <cell r="W44">
            <v>0</v>
          </cell>
          <cell r="X44">
            <v>5.0000000000000001E-3</v>
          </cell>
          <cell r="Y44">
            <v>0.03</v>
          </cell>
          <cell r="Z44">
            <v>46350000</v>
          </cell>
          <cell r="AA44">
            <v>45747450</v>
          </cell>
          <cell r="AB44">
            <v>4501549080</v>
          </cell>
          <cell r="AC44">
            <v>41642462.999999993</v>
          </cell>
          <cell r="AD44">
            <v>4097618359.1999998</v>
          </cell>
          <cell r="AE44" t="str">
            <v>Còn hàng</v>
          </cell>
          <cell r="AF44">
            <v>0</v>
          </cell>
        </row>
        <row r="45">
          <cell r="E45" t="str">
            <v>S2-05A10</v>
          </cell>
          <cell r="F45" t="str">
            <v>S2</v>
          </cell>
          <cell r="G45" t="str">
            <v>05A</v>
          </cell>
          <cell r="H45" t="str">
            <v>10</v>
          </cell>
          <cell r="I45" t="str">
            <v>3PN</v>
          </cell>
          <cell r="J45" t="str">
            <v>Đông</v>
          </cell>
          <cell r="K45" t="str">
            <v>Nam</v>
          </cell>
          <cell r="L45">
            <v>103.4</v>
          </cell>
          <cell r="M45">
            <v>96.2</v>
          </cell>
          <cell r="N45" t="str">
            <v>Căn góc</v>
          </cell>
          <cell r="O45" t="str">
            <v>Dân cư</v>
          </cell>
          <cell r="P45">
            <v>0</v>
          </cell>
          <cell r="Q45">
            <v>0</v>
          </cell>
          <cell r="R45">
            <v>5.0000000000000001E-3</v>
          </cell>
          <cell r="S45">
            <v>0</v>
          </cell>
          <cell r="T45">
            <v>0.02</v>
          </cell>
          <cell r="U45">
            <v>0</v>
          </cell>
          <cell r="V45">
            <v>0</v>
          </cell>
          <cell r="W45">
            <v>0.05</v>
          </cell>
          <cell r="X45">
            <v>5.0000000000000001E-3</v>
          </cell>
          <cell r="Y45">
            <v>8.0000000000000016E-2</v>
          </cell>
          <cell r="Z45">
            <v>48600000</v>
          </cell>
          <cell r="AA45">
            <v>47968200</v>
          </cell>
          <cell r="AB45">
            <v>4614540840</v>
          </cell>
          <cell r="AC45">
            <v>43661326.636363626</v>
          </cell>
          <cell r="AD45">
            <v>4200219622.4181809</v>
          </cell>
          <cell r="AE45" t="str">
            <v>Còn hàng</v>
          </cell>
          <cell r="AF45">
            <v>0</v>
          </cell>
        </row>
        <row r="46">
          <cell r="E46" t="str">
            <v>S2-0504</v>
          </cell>
          <cell r="F46" t="str">
            <v>S2</v>
          </cell>
          <cell r="G46" t="str">
            <v>05</v>
          </cell>
          <cell r="H46" t="str">
            <v>04</v>
          </cell>
          <cell r="I46" t="str">
            <v>3PN</v>
          </cell>
          <cell r="J46" t="str">
            <v>Bắc</v>
          </cell>
          <cell r="K46" t="str">
            <v>Nam</v>
          </cell>
          <cell r="L46">
            <v>107.5</v>
          </cell>
          <cell r="M46">
            <v>99.9</v>
          </cell>
          <cell r="N46">
            <v>0</v>
          </cell>
          <cell r="O46" t="str">
            <v>Dân cư</v>
          </cell>
          <cell r="P46">
            <v>0.01</v>
          </cell>
          <cell r="Q46">
            <v>-0.01</v>
          </cell>
          <cell r="R46">
            <v>0</v>
          </cell>
          <cell r="S46">
            <v>-5.0000000000000001E-3</v>
          </cell>
          <cell r="T46">
            <v>0</v>
          </cell>
          <cell r="U46">
            <v>0</v>
          </cell>
          <cell r="V46">
            <v>0</v>
          </cell>
          <cell r="W46">
            <v>0</v>
          </cell>
          <cell r="X46">
            <v>0</v>
          </cell>
          <cell r="Y46">
            <v>-5.0000000000000001E-3</v>
          </cell>
          <cell r="Z46">
            <v>44775000</v>
          </cell>
          <cell r="AA46">
            <v>44192925</v>
          </cell>
          <cell r="AB46">
            <v>4414873207.5</v>
          </cell>
          <cell r="AC46">
            <v>40229258.454545453</v>
          </cell>
          <cell r="AD46">
            <v>4018902919.6090908</v>
          </cell>
          <cell r="AE46" t="str">
            <v>Còn hàng</v>
          </cell>
          <cell r="AF46">
            <v>0</v>
          </cell>
        </row>
        <row r="47">
          <cell r="E47" t="str">
            <v>S2-0510</v>
          </cell>
          <cell r="F47" t="str">
            <v>S2</v>
          </cell>
          <cell r="G47" t="str">
            <v>05</v>
          </cell>
          <cell r="H47" t="str">
            <v>10</v>
          </cell>
          <cell r="I47" t="str">
            <v>3PN</v>
          </cell>
          <cell r="J47" t="str">
            <v>Đông</v>
          </cell>
          <cell r="K47" t="str">
            <v>Nam</v>
          </cell>
          <cell r="L47">
            <v>103.4</v>
          </cell>
          <cell r="M47">
            <v>96.2</v>
          </cell>
          <cell r="N47" t="str">
            <v>Căn góc</v>
          </cell>
          <cell r="O47" t="str">
            <v>Dân cư</v>
          </cell>
          <cell r="P47">
            <v>0.01</v>
          </cell>
          <cell r="Q47">
            <v>0</v>
          </cell>
          <cell r="R47">
            <v>5.0000000000000001E-3</v>
          </cell>
          <cell r="S47">
            <v>0</v>
          </cell>
          <cell r="T47">
            <v>0.02</v>
          </cell>
          <cell r="U47">
            <v>0</v>
          </cell>
          <cell r="V47">
            <v>0</v>
          </cell>
          <cell r="W47">
            <v>0.05</v>
          </cell>
          <cell r="X47">
            <v>0</v>
          </cell>
          <cell r="Y47">
            <v>8.5000000000000006E-2</v>
          </cell>
          <cell r="Z47">
            <v>48825000</v>
          </cell>
          <cell r="AA47">
            <v>48190275</v>
          </cell>
          <cell r="AB47">
            <v>4635904455</v>
          </cell>
          <cell r="AC47">
            <v>43863212.999999993</v>
          </cell>
          <cell r="AD47">
            <v>4219641090.5999994</v>
          </cell>
          <cell r="AE47" t="str">
            <v>Còn hàng</v>
          </cell>
          <cell r="AF47">
            <v>0</v>
          </cell>
        </row>
        <row r="48">
          <cell r="E48" t="str">
            <v>S2-0601</v>
          </cell>
          <cell r="F48" t="str">
            <v>S2</v>
          </cell>
          <cell r="G48" t="str">
            <v>06</v>
          </cell>
          <cell r="H48" t="str">
            <v>01</v>
          </cell>
          <cell r="I48" t="str">
            <v>3PN</v>
          </cell>
          <cell r="J48" t="str">
            <v>Nam</v>
          </cell>
          <cell r="K48" t="str">
            <v>Bắc</v>
          </cell>
          <cell r="L48">
            <v>106.1</v>
          </cell>
          <cell r="M48">
            <v>98.4</v>
          </cell>
          <cell r="N48">
            <v>0</v>
          </cell>
          <cell r="O48" t="str">
            <v>Nội khu</v>
          </cell>
          <cell r="P48">
            <v>0.02</v>
          </cell>
          <cell r="Q48">
            <v>0</v>
          </cell>
          <cell r="R48">
            <v>0</v>
          </cell>
          <cell r="S48">
            <v>-5.0000000000000001E-3</v>
          </cell>
          <cell r="T48">
            <v>0.03</v>
          </cell>
          <cell r="U48">
            <v>0</v>
          </cell>
          <cell r="V48">
            <v>0</v>
          </cell>
          <cell r="W48">
            <v>0</v>
          </cell>
          <cell r="X48">
            <v>0</v>
          </cell>
          <cell r="Y48">
            <v>4.4999999999999998E-2</v>
          </cell>
          <cell r="Z48">
            <v>47025000</v>
          </cell>
          <cell r="AA48">
            <v>46413675</v>
          </cell>
          <cell r="AB48">
            <v>4567105620</v>
          </cell>
          <cell r="AC48">
            <v>42248122.090909086</v>
          </cell>
          <cell r="AD48">
            <v>4157215213.7454543</v>
          </cell>
          <cell r="AE48" t="str">
            <v>Phú Điền</v>
          </cell>
          <cell r="AF48" t="str">
            <v>HDBank</v>
          </cell>
        </row>
        <row r="49">
          <cell r="E49" t="str">
            <v>S2-0602</v>
          </cell>
          <cell r="F49" t="str">
            <v>S2</v>
          </cell>
          <cell r="G49" t="str">
            <v>06</v>
          </cell>
          <cell r="H49" t="str">
            <v>02</v>
          </cell>
          <cell r="I49" t="str">
            <v>2PN</v>
          </cell>
          <cell r="J49" t="str">
            <v>Bắc</v>
          </cell>
          <cell r="K49" t="str">
            <v>Nam</v>
          </cell>
          <cell r="L49">
            <v>94.5</v>
          </cell>
          <cell r="M49">
            <v>88.4</v>
          </cell>
          <cell r="N49">
            <v>0</v>
          </cell>
          <cell r="O49" t="str">
            <v>Dân cư</v>
          </cell>
          <cell r="P49">
            <v>0.02</v>
          </cell>
          <cell r="Q49">
            <v>0</v>
          </cell>
          <cell r="R49">
            <v>0</v>
          </cell>
          <cell r="S49">
            <v>0</v>
          </cell>
          <cell r="T49">
            <v>0</v>
          </cell>
          <cell r="U49">
            <v>0</v>
          </cell>
          <cell r="V49">
            <v>0.03</v>
          </cell>
          <cell r="W49">
            <v>0</v>
          </cell>
          <cell r="X49">
            <v>0</v>
          </cell>
          <cell r="Y49">
            <v>0.05</v>
          </cell>
          <cell r="Z49">
            <v>47250000</v>
          </cell>
          <cell r="AA49">
            <v>46635750</v>
          </cell>
          <cell r="AB49">
            <v>4122600300.0000005</v>
          </cell>
          <cell r="AC49">
            <v>42450008.454545453</v>
          </cell>
          <cell r="AD49">
            <v>3752580747.3818183</v>
          </cell>
          <cell r="AE49" t="str">
            <v>Phú Điền</v>
          </cell>
          <cell r="AF49">
            <v>0</v>
          </cell>
        </row>
        <row r="50">
          <cell r="E50" t="str">
            <v>S2-0604</v>
          </cell>
          <cell r="F50" t="str">
            <v>S2</v>
          </cell>
          <cell r="G50" t="str">
            <v>06</v>
          </cell>
          <cell r="H50" t="str">
            <v>04</v>
          </cell>
          <cell r="I50" t="str">
            <v>3PN</v>
          </cell>
          <cell r="J50" t="str">
            <v>Bắc</v>
          </cell>
          <cell r="K50" t="str">
            <v>Nam</v>
          </cell>
          <cell r="L50">
            <v>107.5</v>
          </cell>
          <cell r="M50">
            <v>99.9</v>
          </cell>
          <cell r="N50">
            <v>0</v>
          </cell>
          <cell r="O50" t="str">
            <v>Dân cư</v>
          </cell>
          <cell r="P50">
            <v>0.02</v>
          </cell>
          <cell r="Q50">
            <v>-0.01</v>
          </cell>
          <cell r="R50">
            <v>0</v>
          </cell>
          <cell r="S50">
            <v>-5.0000000000000001E-3</v>
          </cell>
          <cell r="T50">
            <v>0</v>
          </cell>
          <cell r="U50">
            <v>0</v>
          </cell>
          <cell r="V50">
            <v>0</v>
          </cell>
          <cell r="W50">
            <v>0</v>
          </cell>
          <cell r="X50">
            <v>0</v>
          </cell>
          <cell r="Y50">
            <v>5.0000000000000001E-3</v>
          </cell>
          <cell r="Z50">
            <v>45224999.999999993</v>
          </cell>
          <cell r="AA50">
            <v>44637074.999999993</v>
          </cell>
          <cell r="AB50">
            <v>4459243792.499999</v>
          </cell>
          <cell r="AC50">
            <v>40633031.181818172</v>
          </cell>
          <cell r="AD50">
            <v>4059239815.0636353</v>
          </cell>
          <cell r="AE50" t="str">
            <v>Phú Điền</v>
          </cell>
          <cell r="AF50">
            <v>0</v>
          </cell>
        </row>
        <row r="51">
          <cell r="E51" t="str">
            <v>S2-0605</v>
          </cell>
          <cell r="F51" t="str">
            <v>S2</v>
          </cell>
          <cell r="G51" t="str">
            <v>06</v>
          </cell>
          <cell r="H51" t="str">
            <v>05</v>
          </cell>
          <cell r="I51" t="str">
            <v>3PN</v>
          </cell>
          <cell r="J51" t="str">
            <v>Nam</v>
          </cell>
          <cell r="K51" t="str">
            <v>Bắc</v>
          </cell>
          <cell r="L51">
            <v>105.3</v>
          </cell>
          <cell r="M51">
            <v>97.2</v>
          </cell>
          <cell r="N51" t="str">
            <v>Căn góc</v>
          </cell>
          <cell r="O51" t="str">
            <v>Nội khu</v>
          </cell>
          <cell r="P51">
            <v>0.02</v>
          </cell>
          <cell r="Q51">
            <v>0</v>
          </cell>
          <cell r="R51">
            <v>5.0000000000000001E-3</v>
          </cell>
          <cell r="S51">
            <v>0</v>
          </cell>
          <cell r="T51">
            <v>0.03</v>
          </cell>
          <cell r="U51">
            <v>0</v>
          </cell>
          <cell r="V51">
            <v>0</v>
          </cell>
          <cell r="W51">
            <v>0.05</v>
          </cell>
          <cell r="X51">
            <v>0</v>
          </cell>
          <cell r="Y51">
            <v>0.10500000000000001</v>
          </cell>
          <cell r="Z51">
            <v>49725000</v>
          </cell>
          <cell r="AA51">
            <v>49078575</v>
          </cell>
          <cell r="AB51">
            <v>4770437490</v>
          </cell>
          <cell r="AC51">
            <v>44670758.454545446</v>
          </cell>
          <cell r="AD51">
            <v>4341997721.7818174</v>
          </cell>
          <cell r="AE51" t="str">
            <v>Phú Điền</v>
          </cell>
          <cell r="AF51">
            <v>0</v>
          </cell>
        </row>
        <row r="52">
          <cell r="E52" t="str">
            <v>S2-0606</v>
          </cell>
          <cell r="F52" t="str">
            <v>S2</v>
          </cell>
          <cell r="G52" t="str">
            <v>06</v>
          </cell>
          <cell r="H52" t="str">
            <v>06</v>
          </cell>
          <cell r="I52" t="str">
            <v>2PN</v>
          </cell>
          <cell r="J52" t="str">
            <v>Đông</v>
          </cell>
          <cell r="K52" t="str">
            <v>Nam</v>
          </cell>
          <cell r="L52">
            <v>90.3</v>
          </cell>
          <cell r="M52">
            <v>85.5</v>
          </cell>
          <cell r="N52">
            <v>0</v>
          </cell>
          <cell r="O52" t="str">
            <v>Dân cư</v>
          </cell>
          <cell r="P52">
            <v>0.02</v>
          </cell>
          <cell r="Q52">
            <v>0</v>
          </cell>
          <cell r="R52">
            <v>5.0000000000000001E-3</v>
          </cell>
          <cell r="S52">
            <v>-0.01</v>
          </cell>
          <cell r="T52">
            <v>0.02</v>
          </cell>
          <cell r="U52">
            <v>0</v>
          </cell>
          <cell r="V52">
            <v>0.03</v>
          </cell>
          <cell r="W52">
            <v>0</v>
          </cell>
          <cell r="X52">
            <v>0</v>
          </cell>
          <cell r="Y52">
            <v>6.5000000000000002E-2</v>
          </cell>
          <cell r="Z52">
            <v>47925000</v>
          </cell>
          <cell r="AA52">
            <v>47301975</v>
          </cell>
          <cell r="AB52">
            <v>4044318862.5</v>
          </cell>
          <cell r="AC52">
            <v>43055667.545454547</v>
          </cell>
          <cell r="AD52">
            <v>3681259575.1363635</v>
          </cell>
          <cell r="AE52" t="str">
            <v>Phú Điền</v>
          </cell>
          <cell r="AF52">
            <v>0</v>
          </cell>
        </row>
        <row r="53">
          <cell r="E53" t="str">
            <v>S2-0608</v>
          </cell>
          <cell r="F53" t="str">
            <v>S2</v>
          </cell>
          <cell r="G53" t="str">
            <v>06</v>
          </cell>
          <cell r="H53" t="str">
            <v>08</v>
          </cell>
          <cell r="I53" t="str">
            <v>2PN</v>
          </cell>
          <cell r="J53" t="str">
            <v>Bắc</v>
          </cell>
          <cell r="K53" t="str">
            <v>Nam</v>
          </cell>
          <cell r="L53">
            <v>89</v>
          </cell>
          <cell r="M53">
            <v>80.3</v>
          </cell>
          <cell r="N53">
            <v>0</v>
          </cell>
          <cell r="O53" t="str">
            <v>Dân cư</v>
          </cell>
          <cell r="P53">
            <v>0.02</v>
          </cell>
          <cell r="Q53">
            <v>0</v>
          </cell>
          <cell r="R53">
            <v>-5.0000000000000001E-3</v>
          </cell>
          <cell r="S53">
            <v>0</v>
          </cell>
          <cell r="T53">
            <v>0</v>
          </cell>
          <cell r="U53">
            <v>0</v>
          </cell>
          <cell r="V53">
            <v>0.03</v>
          </cell>
          <cell r="W53">
            <v>0</v>
          </cell>
          <cell r="X53">
            <v>0</v>
          </cell>
          <cell r="Y53">
            <v>4.4999999999999998E-2</v>
          </cell>
          <cell r="Z53">
            <v>47025000</v>
          </cell>
          <cell r="AA53">
            <v>46413675</v>
          </cell>
          <cell r="AB53">
            <v>3727018102.5</v>
          </cell>
          <cell r="AC53">
            <v>42248122.090909086</v>
          </cell>
          <cell r="AD53">
            <v>3392524203.8999996</v>
          </cell>
          <cell r="AE53" t="str">
            <v>Phú Điền</v>
          </cell>
          <cell r="AF53">
            <v>0</v>
          </cell>
        </row>
        <row r="54">
          <cell r="E54" t="str">
            <v>S2-0610</v>
          </cell>
          <cell r="F54" t="str">
            <v>S2</v>
          </cell>
          <cell r="G54" t="str">
            <v>06</v>
          </cell>
          <cell r="H54" t="str">
            <v>10</v>
          </cell>
          <cell r="I54" t="str">
            <v>3PN</v>
          </cell>
          <cell r="J54" t="str">
            <v>Đông</v>
          </cell>
          <cell r="K54" t="str">
            <v>Nam</v>
          </cell>
          <cell r="L54">
            <v>103.4</v>
          </cell>
          <cell r="M54">
            <v>96.2</v>
          </cell>
          <cell r="N54" t="str">
            <v>Căn góc</v>
          </cell>
          <cell r="O54" t="str">
            <v>Dân cư</v>
          </cell>
          <cell r="P54">
            <v>0.02</v>
          </cell>
          <cell r="Q54">
            <v>0</v>
          </cell>
          <cell r="R54">
            <v>5.0000000000000001E-3</v>
          </cell>
          <cell r="S54">
            <v>0</v>
          </cell>
          <cell r="T54">
            <v>0.02</v>
          </cell>
          <cell r="U54">
            <v>0</v>
          </cell>
          <cell r="V54">
            <v>0</v>
          </cell>
          <cell r="W54">
            <v>0.05</v>
          </cell>
          <cell r="X54">
            <v>0</v>
          </cell>
          <cell r="Y54">
            <v>9.5000000000000001E-2</v>
          </cell>
          <cell r="Z54">
            <v>49275000</v>
          </cell>
          <cell r="AA54">
            <v>48634425</v>
          </cell>
          <cell r="AB54">
            <v>4678631685</v>
          </cell>
          <cell r="AC54">
            <v>44266985.727272719</v>
          </cell>
          <cell r="AD54">
            <v>4258484026.9636354</v>
          </cell>
          <cell r="AE54" t="str">
            <v>Phú Điền</v>
          </cell>
          <cell r="AF54" t="str">
            <v>HDBank</v>
          </cell>
        </row>
        <row r="55">
          <cell r="E55" t="str">
            <v>S2-0701</v>
          </cell>
          <cell r="F55" t="str">
            <v>S2</v>
          </cell>
          <cell r="G55" t="str">
            <v>07</v>
          </cell>
          <cell r="H55" t="str">
            <v>01</v>
          </cell>
          <cell r="I55" t="str">
            <v>3PN</v>
          </cell>
          <cell r="J55" t="str">
            <v>Nam</v>
          </cell>
          <cell r="K55" t="str">
            <v>Bắc</v>
          </cell>
          <cell r="L55">
            <v>106.1</v>
          </cell>
          <cell r="M55">
            <v>98.4</v>
          </cell>
          <cell r="N55">
            <v>0</v>
          </cell>
          <cell r="O55" t="str">
            <v>Nội khu</v>
          </cell>
          <cell r="P55">
            <v>1.4999999999999999E-2</v>
          </cell>
          <cell r="Q55">
            <v>0</v>
          </cell>
          <cell r="R55">
            <v>0</v>
          </cell>
          <cell r="S55">
            <v>-5.0000000000000001E-3</v>
          </cell>
          <cell r="T55">
            <v>0.03</v>
          </cell>
          <cell r="U55">
            <v>0</v>
          </cell>
          <cell r="V55">
            <v>0</v>
          </cell>
          <cell r="W55">
            <v>0</v>
          </cell>
          <cell r="X55">
            <v>0</v>
          </cell>
          <cell r="Y55">
            <v>3.9999999999999994E-2</v>
          </cell>
          <cell r="Z55">
            <v>46800000</v>
          </cell>
          <cell r="AA55">
            <v>46191600</v>
          </cell>
          <cell r="AB55">
            <v>4545253440</v>
          </cell>
          <cell r="AC55">
            <v>42046235.727272719</v>
          </cell>
          <cell r="AD55">
            <v>4137349595.5636358</v>
          </cell>
          <cell r="AE55" t="str">
            <v>Phú Điền</v>
          </cell>
          <cell r="AF55" t="str">
            <v>HDBank</v>
          </cell>
        </row>
        <row r="56">
          <cell r="E56" t="str">
            <v>S2-0706</v>
          </cell>
          <cell r="F56" t="str">
            <v>S2</v>
          </cell>
          <cell r="G56" t="str">
            <v>07</v>
          </cell>
          <cell r="H56" t="str">
            <v>06</v>
          </cell>
          <cell r="I56" t="str">
            <v>2PN</v>
          </cell>
          <cell r="J56" t="str">
            <v>Đông</v>
          </cell>
          <cell r="K56" t="str">
            <v>Nam</v>
          </cell>
          <cell r="L56">
            <v>90.3</v>
          </cell>
          <cell r="M56">
            <v>85.5</v>
          </cell>
          <cell r="N56">
            <v>0</v>
          </cell>
          <cell r="O56" t="str">
            <v>Dân cư</v>
          </cell>
          <cell r="P56">
            <v>1.4999999999999999E-2</v>
          </cell>
          <cell r="Q56">
            <v>0</v>
          </cell>
          <cell r="R56">
            <v>5.0000000000000001E-3</v>
          </cell>
          <cell r="S56">
            <v>-0.01</v>
          </cell>
          <cell r="T56">
            <v>0.02</v>
          </cell>
          <cell r="U56">
            <v>0</v>
          </cell>
          <cell r="V56">
            <v>0.03</v>
          </cell>
          <cell r="W56">
            <v>0</v>
          </cell>
          <cell r="X56">
            <v>0</v>
          </cell>
          <cell r="Y56">
            <v>0.06</v>
          </cell>
          <cell r="Z56">
            <v>47700000</v>
          </cell>
          <cell r="AA56">
            <v>47079900</v>
          </cell>
          <cell r="AB56">
            <v>4025331450</v>
          </cell>
          <cell r="AC56">
            <v>42853781.181818172</v>
          </cell>
          <cell r="AD56">
            <v>3663998291.045454</v>
          </cell>
          <cell r="AE56" t="str">
            <v>Phú Điền</v>
          </cell>
          <cell r="AF56">
            <v>0</v>
          </cell>
        </row>
        <row r="57">
          <cell r="E57" t="str">
            <v>S2-0801</v>
          </cell>
          <cell r="F57" t="str">
            <v>S2</v>
          </cell>
          <cell r="G57" t="str">
            <v>08</v>
          </cell>
          <cell r="H57" t="str">
            <v>01</v>
          </cell>
          <cell r="I57" t="str">
            <v>3PN</v>
          </cell>
          <cell r="J57" t="str">
            <v>Nam</v>
          </cell>
          <cell r="K57" t="str">
            <v>Bắc</v>
          </cell>
          <cell r="L57">
            <v>106.1</v>
          </cell>
          <cell r="M57">
            <v>98.4</v>
          </cell>
          <cell r="N57">
            <v>0</v>
          </cell>
          <cell r="O57" t="str">
            <v>Nội khu</v>
          </cell>
          <cell r="P57">
            <v>0.02</v>
          </cell>
          <cell r="Q57">
            <v>0</v>
          </cell>
          <cell r="R57">
            <v>0</v>
          </cell>
          <cell r="S57">
            <v>-5.0000000000000001E-3</v>
          </cell>
          <cell r="T57">
            <v>0.03</v>
          </cell>
          <cell r="U57">
            <v>0</v>
          </cell>
          <cell r="V57">
            <v>0</v>
          </cell>
          <cell r="W57">
            <v>0</v>
          </cell>
          <cell r="X57">
            <v>5.0000000000000001E-3</v>
          </cell>
          <cell r="Y57">
            <v>4.9999999999999996E-2</v>
          </cell>
          <cell r="Z57">
            <v>47250000</v>
          </cell>
          <cell r="AA57">
            <v>46635750</v>
          </cell>
          <cell r="AB57">
            <v>4588957800</v>
          </cell>
          <cell r="AC57">
            <v>42450008.454545446</v>
          </cell>
          <cell r="AD57">
            <v>4177080831.9272723</v>
          </cell>
          <cell r="AE57" t="str">
            <v>Phú Điền</v>
          </cell>
          <cell r="AF57">
            <v>0</v>
          </cell>
        </row>
        <row r="58">
          <cell r="E58" t="str">
            <v>S2-0803</v>
          </cell>
          <cell r="F58" t="str">
            <v>S2</v>
          </cell>
          <cell r="G58" t="str">
            <v>08</v>
          </cell>
          <cell r="H58" t="str">
            <v>03</v>
          </cell>
          <cell r="I58" t="str">
            <v>3PN</v>
          </cell>
          <cell r="J58" t="str">
            <v>Nam</v>
          </cell>
          <cell r="K58" t="str">
            <v>Bắc</v>
          </cell>
          <cell r="L58">
            <v>105.2</v>
          </cell>
          <cell r="M58">
            <v>98.1</v>
          </cell>
          <cell r="N58">
            <v>0</v>
          </cell>
          <cell r="O58" t="str">
            <v>Nội khu</v>
          </cell>
          <cell r="P58">
            <v>0.02</v>
          </cell>
          <cell r="Q58">
            <v>0</v>
          </cell>
          <cell r="R58">
            <v>0</v>
          </cell>
          <cell r="S58">
            <v>-0.01</v>
          </cell>
          <cell r="T58">
            <v>0.03</v>
          </cell>
          <cell r="U58">
            <v>0</v>
          </cell>
          <cell r="V58">
            <v>0</v>
          </cell>
          <cell r="W58">
            <v>0</v>
          </cell>
          <cell r="X58">
            <v>5.0000000000000001E-3</v>
          </cell>
          <cell r="Y58">
            <v>4.4999999999999998E-2</v>
          </cell>
          <cell r="Z58">
            <v>47025000</v>
          </cell>
          <cell r="AA58">
            <v>46413675</v>
          </cell>
          <cell r="AB58">
            <v>4553181517.5</v>
          </cell>
          <cell r="AC58">
            <v>42248122.090909094</v>
          </cell>
          <cell r="AD58">
            <v>4144540777.1181817</v>
          </cell>
          <cell r="AE58" t="str">
            <v>Phú Điền</v>
          </cell>
          <cell r="AF58">
            <v>0</v>
          </cell>
        </row>
        <row r="59">
          <cell r="E59" t="str">
            <v>S2-0804</v>
          </cell>
          <cell r="F59" t="str">
            <v>S2</v>
          </cell>
          <cell r="G59" t="str">
            <v>08</v>
          </cell>
          <cell r="H59" t="str">
            <v>04</v>
          </cell>
          <cell r="I59" t="str">
            <v>3PN</v>
          </cell>
          <cell r="J59" t="str">
            <v>Bắc</v>
          </cell>
          <cell r="K59" t="str">
            <v>Nam</v>
          </cell>
          <cell r="L59">
            <v>107.5</v>
          </cell>
          <cell r="M59">
            <v>99.9</v>
          </cell>
          <cell r="N59">
            <v>0</v>
          </cell>
          <cell r="O59" t="str">
            <v>Dân cư</v>
          </cell>
          <cell r="P59">
            <v>0.02</v>
          </cell>
          <cell r="Q59">
            <v>-0.01</v>
          </cell>
          <cell r="R59">
            <v>0</v>
          </cell>
          <cell r="S59">
            <v>-5.0000000000000001E-3</v>
          </cell>
          <cell r="T59">
            <v>0</v>
          </cell>
          <cell r="U59">
            <v>0</v>
          </cell>
          <cell r="V59">
            <v>0</v>
          </cell>
          <cell r="W59">
            <v>0</v>
          </cell>
          <cell r="X59">
            <v>5.0000000000000001E-3</v>
          </cell>
          <cell r="Y59">
            <v>0.01</v>
          </cell>
          <cell r="Z59">
            <v>45450000</v>
          </cell>
          <cell r="AA59">
            <v>44859150</v>
          </cell>
          <cell r="AB59">
            <v>4481429085</v>
          </cell>
          <cell r="AC59">
            <v>40834917.545454539</v>
          </cell>
          <cell r="AD59">
            <v>4079408262.7909088</v>
          </cell>
          <cell r="AE59" t="str">
            <v>Phú Điền</v>
          </cell>
          <cell r="AF59">
            <v>0</v>
          </cell>
        </row>
        <row r="60">
          <cell r="E60" t="str">
            <v>S2-0805</v>
          </cell>
          <cell r="F60" t="str">
            <v>S2</v>
          </cell>
          <cell r="G60" t="str">
            <v>08</v>
          </cell>
          <cell r="H60" t="str">
            <v>05</v>
          </cell>
          <cell r="I60" t="str">
            <v>3PN</v>
          </cell>
          <cell r="J60" t="str">
            <v>Nam</v>
          </cell>
          <cell r="K60" t="str">
            <v>Bắc</v>
          </cell>
          <cell r="L60">
            <v>105.3</v>
          </cell>
          <cell r="M60">
            <v>97.2</v>
          </cell>
          <cell r="N60" t="str">
            <v>Căn góc</v>
          </cell>
          <cell r="O60" t="str">
            <v>Nội khu</v>
          </cell>
          <cell r="P60">
            <v>0.02</v>
          </cell>
          <cell r="Q60">
            <v>0</v>
          </cell>
          <cell r="R60">
            <v>5.0000000000000001E-3</v>
          </cell>
          <cell r="S60">
            <v>0</v>
          </cell>
          <cell r="T60">
            <v>0.03</v>
          </cell>
          <cell r="U60">
            <v>0</v>
          </cell>
          <cell r="V60">
            <v>0</v>
          </cell>
          <cell r="W60">
            <v>0.05</v>
          </cell>
          <cell r="X60">
            <v>5.0000000000000001E-3</v>
          </cell>
          <cell r="Y60">
            <v>0.11000000000000001</v>
          </cell>
          <cell r="Z60">
            <v>49950000.000000007</v>
          </cell>
          <cell r="AA60">
            <v>49300650.000000007</v>
          </cell>
          <cell r="AB60">
            <v>4792023180.000001</v>
          </cell>
          <cell r="AC60">
            <v>44872644.81818182</v>
          </cell>
          <cell r="AD60">
            <v>4361621076.3272734</v>
          </cell>
          <cell r="AE60" t="str">
            <v>Phú Điền</v>
          </cell>
          <cell r="AF60">
            <v>0</v>
          </cell>
        </row>
        <row r="61">
          <cell r="E61" t="str">
            <v>S2-0806</v>
          </cell>
          <cell r="F61" t="str">
            <v>S2</v>
          </cell>
          <cell r="G61" t="str">
            <v>08</v>
          </cell>
          <cell r="H61" t="str">
            <v>06</v>
          </cell>
          <cell r="I61" t="str">
            <v>2PN</v>
          </cell>
          <cell r="J61" t="str">
            <v>Đông</v>
          </cell>
          <cell r="K61" t="str">
            <v>Nam</v>
          </cell>
          <cell r="L61">
            <v>90.3</v>
          </cell>
          <cell r="M61">
            <v>85.5</v>
          </cell>
          <cell r="N61">
            <v>0</v>
          </cell>
          <cell r="O61" t="str">
            <v>Dân cư</v>
          </cell>
          <cell r="P61">
            <v>0.02</v>
          </cell>
          <cell r="Q61">
            <v>0</v>
          </cell>
          <cell r="R61">
            <v>5.0000000000000001E-3</v>
          </cell>
          <cell r="S61">
            <v>-0.01</v>
          </cell>
          <cell r="T61">
            <v>0.02</v>
          </cell>
          <cell r="U61">
            <v>0</v>
          </cell>
          <cell r="V61">
            <v>0.03</v>
          </cell>
          <cell r="W61">
            <v>0</v>
          </cell>
          <cell r="X61">
            <v>5.0000000000000001E-3</v>
          </cell>
          <cell r="Y61">
            <v>7.0000000000000007E-2</v>
          </cell>
          <cell r="Z61">
            <v>48150000</v>
          </cell>
          <cell r="AA61">
            <v>47524050</v>
          </cell>
          <cell r="AB61">
            <v>4063306275</v>
          </cell>
          <cell r="AC61">
            <v>43257553.909090906</v>
          </cell>
          <cell r="AD61">
            <v>3698520859.2272725</v>
          </cell>
          <cell r="AE61" t="str">
            <v>Phú Điền</v>
          </cell>
          <cell r="AF61">
            <v>0</v>
          </cell>
        </row>
        <row r="62">
          <cell r="E62" t="str">
            <v>S2-0810</v>
          </cell>
          <cell r="F62" t="str">
            <v>S2</v>
          </cell>
          <cell r="G62" t="str">
            <v>08</v>
          </cell>
          <cell r="H62" t="str">
            <v>10</v>
          </cell>
          <cell r="I62" t="str">
            <v>3PN</v>
          </cell>
          <cell r="J62" t="str">
            <v>Đông</v>
          </cell>
          <cell r="K62" t="str">
            <v>Nam</v>
          </cell>
          <cell r="L62">
            <v>103.4</v>
          </cell>
          <cell r="M62">
            <v>96.2</v>
          </cell>
          <cell r="N62" t="str">
            <v>Căn góc</v>
          </cell>
          <cell r="O62" t="str">
            <v>Dân cư</v>
          </cell>
          <cell r="P62">
            <v>0.02</v>
          </cell>
          <cell r="Q62">
            <v>0</v>
          </cell>
          <cell r="R62">
            <v>5.0000000000000001E-3</v>
          </cell>
          <cell r="S62">
            <v>0</v>
          </cell>
          <cell r="T62">
            <v>0.02</v>
          </cell>
          <cell r="U62">
            <v>0</v>
          </cell>
          <cell r="V62">
            <v>0</v>
          </cell>
          <cell r="W62">
            <v>0.05</v>
          </cell>
          <cell r="X62">
            <v>5.0000000000000001E-3</v>
          </cell>
          <cell r="Y62">
            <v>0.1</v>
          </cell>
          <cell r="Z62">
            <v>49500000.000000007</v>
          </cell>
          <cell r="AA62">
            <v>48856500.000000007</v>
          </cell>
          <cell r="AB62">
            <v>4699995300.000001</v>
          </cell>
          <cell r="AC62">
            <v>44468872.090909086</v>
          </cell>
          <cell r="AD62">
            <v>4277905495.1454544</v>
          </cell>
          <cell r="AE62" t="str">
            <v>Phú Điền</v>
          </cell>
          <cell r="AF62">
            <v>0</v>
          </cell>
        </row>
        <row r="63">
          <cell r="E63" t="str">
            <v>S2-2903</v>
          </cell>
          <cell r="F63" t="str">
            <v>S2</v>
          </cell>
          <cell r="G63" t="str">
            <v>29</v>
          </cell>
          <cell r="H63" t="str">
            <v>03</v>
          </cell>
          <cell r="I63" t="str">
            <v>3PN</v>
          </cell>
          <cell r="J63" t="str">
            <v>Nam</v>
          </cell>
          <cell r="K63" t="str">
            <v>Bắc</v>
          </cell>
          <cell r="L63">
            <v>105.2</v>
          </cell>
          <cell r="M63">
            <v>98.1</v>
          </cell>
          <cell r="N63">
            <v>0</v>
          </cell>
          <cell r="O63" t="str">
            <v>Nội khu</v>
          </cell>
          <cell r="P63">
            <v>7.4999999999999997E-2</v>
          </cell>
          <cell r="Q63">
            <v>0</v>
          </cell>
          <cell r="R63">
            <v>0</v>
          </cell>
          <cell r="S63">
            <v>-0.01</v>
          </cell>
          <cell r="T63">
            <v>0.03</v>
          </cell>
          <cell r="U63">
            <v>0</v>
          </cell>
          <cell r="V63">
            <v>0</v>
          </cell>
          <cell r="W63">
            <v>0</v>
          </cell>
          <cell r="X63">
            <v>0</v>
          </cell>
          <cell r="Y63">
            <v>9.5000000000000001E-2</v>
          </cell>
          <cell r="Z63">
            <v>49275000</v>
          </cell>
          <cell r="AA63">
            <v>48634425</v>
          </cell>
          <cell r="AB63">
            <v>4771037092.5</v>
          </cell>
          <cell r="AC63">
            <v>44266985.727272727</v>
          </cell>
          <cell r="AD63">
            <v>4342591299.8454542</v>
          </cell>
          <cell r="AE63" t="str">
            <v>Phú Điền</v>
          </cell>
          <cell r="AF63">
            <v>0</v>
          </cell>
        </row>
        <row r="64">
          <cell r="E64" t="str">
            <v>S2-2904</v>
          </cell>
          <cell r="F64" t="str">
            <v>S2</v>
          </cell>
          <cell r="G64" t="str">
            <v>29</v>
          </cell>
          <cell r="H64" t="str">
            <v>04</v>
          </cell>
          <cell r="I64" t="str">
            <v>3PN</v>
          </cell>
          <cell r="J64" t="str">
            <v>Bắc</v>
          </cell>
          <cell r="K64" t="str">
            <v>Nam</v>
          </cell>
          <cell r="L64">
            <v>107.5</v>
          </cell>
          <cell r="M64">
            <v>99.9</v>
          </cell>
          <cell r="N64">
            <v>0</v>
          </cell>
          <cell r="O64" t="str">
            <v>Sông Hồng</v>
          </cell>
          <cell r="P64">
            <v>7.4999999999999997E-2</v>
          </cell>
          <cell r="Q64">
            <v>-0.01</v>
          </cell>
          <cell r="R64">
            <v>0</v>
          </cell>
          <cell r="S64">
            <v>-5.0000000000000001E-3</v>
          </cell>
          <cell r="T64">
            <v>0</v>
          </cell>
          <cell r="U64">
            <v>0.08</v>
          </cell>
          <cell r="V64">
            <v>0</v>
          </cell>
          <cell r="W64">
            <v>0</v>
          </cell>
          <cell r="X64">
            <v>0</v>
          </cell>
          <cell r="Y64">
            <v>0.14000000000000001</v>
          </cell>
          <cell r="Z64">
            <v>51300000.000000007</v>
          </cell>
          <cell r="AA64">
            <v>50633100.000000007</v>
          </cell>
          <cell r="AB64">
            <v>5058246690.000001</v>
          </cell>
          <cell r="AC64">
            <v>46083963.000000007</v>
          </cell>
          <cell r="AD64">
            <v>4603787903.7000008</v>
          </cell>
          <cell r="AE64" t="str">
            <v>Phú Điền</v>
          </cell>
          <cell r="AF64">
            <v>0</v>
          </cell>
        </row>
        <row r="65">
          <cell r="E65" t="str">
            <v>S2-2905</v>
          </cell>
          <cell r="F65" t="str">
            <v>S2</v>
          </cell>
          <cell r="G65" t="str">
            <v>29</v>
          </cell>
          <cell r="H65" t="str">
            <v>05</v>
          </cell>
          <cell r="I65" t="str">
            <v>3PN</v>
          </cell>
          <cell r="J65" t="str">
            <v>Nam</v>
          </cell>
          <cell r="K65" t="str">
            <v>Bắc</v>
          </cell>
          <cell r="L65">
            <v>105.3</v>
          </cell>
          <cell r="M65">
            <v>97.2</v>
          </cell>
          <cell r="N65" t="str">
            <v>Căn góc</v>
          </cell>
          <cell r="O65" t="str">
            <v>Nội khu</v>
          </cell>
          <cell r="P65">
            <v>7.4999999999999997E-2</v>
          </cell>
          <cell r="Q65">
            <v>0</v>
          </cell>
          <cell r="R65">
            <v>5.0000000000000001E-3</v>
          </cell>
          <cell r="S65">
            <v>0</v>
          </cell>
          <cell r="T65">
            <v>0.03</v>
          </cell>
          <cell r="U65">
            <v>0</v>
          </cell>
          <cell r="V65">
            <v>0</v>
          </cell>
          <cell r="W65">
            <v>0.05</v>
          </cell>
          <cell r="X65">
            <v>0</v>
          </cell>
          <cell r="Y65">
            <v>0.16</v>
          </cell>
          <cell r="Z65">
            <v>52200000</v>
          </cell>
          <cell r="AA65">
            <v>51521400</v>
          </cell>
          <cell r="AB65">
            <v>5007880080</v>
          </cell>
          <cell r="AC65">
            <v>46891508.454545446</v>
          </cell>
          <cell r="AD65">
            <v>4557854621.7818174</v>
          </cell>
          <cell r="AE65" t="str">
            <v>Phú Điền</v>
          </cell>
          <cell r="AF65">
            <v>0</v>
          </cell>
        </row>
        <row r="66">
          <cell r="E66" t="str">
            <v>S2-2908</v>
          </cell>
          <cell r="F66" t="str">
            <v>S2</v>
          </cell>
          <cell r="G66" t="str">
            <v>29</v>
          </cell>
          <cell r="H66" t="str">
            <v>08</v>
          </cell>
          <cell r="I66" t="str">
            <v>2PN</v>
          </cell>
          <cell r="J66" t="str">
            <v>Bắc</v>
          </cell>
          <cell r="K66" t="str">
            <v>Nam</v>
          </cell>
          <cell r="L66">
            <v>89</v>
          </cell>
          <cell r="M66">
            <v>80.3</v>
          </cell>
          <cell r="N66">
            <v>0</v>
          </cell>
          <cell r="O66" t="str">
            <v>Sông Hồng</v>
          </cell>
          <cell r="P66">
            <v>7.4999999999999997E-2</v>
          </cell>
          <cell r="Q66">
            <v>0</v>
          </cell>
          <cell r="R66">
            <v>-5.0000000000000001E-3</v>
          </cell>
          <cell r="S66">
            <v>0</v>
          </cell>
          <cell r="T66">
            <v>0</v>
          </cell>
          <cell r="U66">
            <v>0.08</v>
          </cell>
          <cell r="V66">
            <v>0.03</v>
          </cell>
          <cell r="W66">
            <v>0</v>
          </cell>
          <cell r="X66">
            <v>0</v>
          </cell>
          <cell r="Y66">
            <v>0.18</v>
          </cell>
          <cell r="Z66">
            <v>53100000</v>
          </cell>
          <cell r="AA66">
            <v>52409700</v>
          </cell>
          <cell r="AB66">
            <v>4208498910</v>
          </cell>
          <cell r="AC66">
            <v>47699053.909090906</v>
          </cell>
          <cell r="AD66">
            <v>3830234028.8999996</v>
          </cell>
          <cell r="AE66" t="str">
            <v>Phú Điền</v>
          </cell>
          <cell r="AF66">
            <v>0</v>
          </cell>
        </row>
        <row r="67">
          <cell r="E67" t="str">
            <v>S2-2910</v>
          </cell>
          <cell r="F67" t="str">
            <v>S2</v>
          </cell>
          <cell r="G67" t="str">
            <v>29</v>
          </cell>
          <cell r="H67" t="str">
            <v>10</v>
          </cell>
          <cell r="I67" t="str">
            <v>3PN</v>
          </cell>
          <cell r="J67" t="str">
            <v>Đông</v>
          </cell>
          <cell r="K67" t="str">
            <v>Nam</v>
          </cell>
          <cell r="L67">
            <v>103.4</v>
          </cell>
          <cell r="M67">
            <v>96.2</v>
          </cell>
          <cell r="N67" t="str">
            <v>Căn góc</v>
          </cell>
          <cell r="O67" t="str">
            <v>Sông Hồng</v>
          </cell>
          <cell r="P67">
            <v>7.4999999999999997E-2</v>
          </cell>
          <cell r="Q67">
            <v>0</v>
          </cell>
          <cell r="R67">
            <v>5.0000000000000001E-3</v>
          </cell>
          <cell r="S67">
            <v>0</v>
          </cell>
          <cell r="T67">
            <v>0.02</v>
          </cell>
          <cell r="U67">
            <v>0.08</v>
          </cell>
          <cell r="V67">
            <v>0</v>
          </cell>
          <cell r="W67">
            <v>0.05</v>
          </cell>
          <cell r="X67">
            <v>0</v>
          </cell>
          <cell r="Y67">
            <v>0.22999999999999998</v>
          </cell>
          <cell r="Z67">
            <v>55350000</v>
          </cell>
          <cell r="AA67">
            <v>54630450</v>
          </cell>
          <cell r="AB67">
            <v>5255449290</v>
          </cell>
          <cell r="AC67">
            <v>49717917.545454547</v>
          </cell>
          <cell r="AD67">
            <v>4782863667.8727274</v>
          </cell>
          <cell r="AE67" t="str">
            <v>Phú Điền</v>
          </cell>
          <cell r="AF67">
            <v>0</v>
          </cell>
        </row>
        <row r="68">
          <cell r="E68" t="str">
            <v>S2-3005</v>
          </cell>
          <cell r="F68" t="str">
            <v>S2</v>
          </cell>
          <cell r="G68" t="str">
            <v>30</v>
          </cell>
          <cell r="H68" t="str">
            <v>05</v>
          </cell>
          <cell r="I68" t="str">
            <v>3PN</v>
          </cell>
          <cell r="J68" t="str">
            <v>Nam</v>
          </cell>
          <cell r="K68" t="str">
            <v>Bắc</v>
          </cell>
          <cell r="L68">
            <v>105.3</v>
          </cell>
          <cell r="M68">
            <v>97.2</v>
          </cell>
          <cell r="N68" t="str">
            <v>Căn góc</v>
          </cell>
          <cell r="O68" t="str">
            <v>Nội khu</v>
          </cell>
          <cell r="P68">
            <v>7.0000000000000007E-2</v>
          </cell>
          <cell r="Q68">
            <v>0</v>
          </cell>
          <cell r="R68">
            <v>5.0000000000000001E-3</v>
          </cell>
          <cell r="S68">
            <v>0</v>
          </cell>
          <cell r="T68">
            <v>0.03</v>
          </cell>
          <cell r="U68">
            <v>0</v>
          </cell>
          <cell r="V68">
            <v>0</v>
          </cell>
          <cell r="W68">
            <v>0.05</v>
          </cell>
          <cell r="X68">
            <v>0</v>
          </cell>
          <cell r="Y68">
            <v>0.15500000000000003</v>
          </cell>
          <cell r="Z68">
            <v>51975000</v>
          </cell>
          <cell r="AA68">
            <v>51299325</v>
          </cell>
          <cell r="AB68">
            <v>4986294390</v>
          </cell>
          <cell r="AC68">
            <v>46689622.090909086</v>
          </cell>
          <cell r="AD68">
            <v>4538231267.2363634</v>
          </cell>
          <cell r="AE68" t="str">
            <v>Phú Điền</v>
          </cell>
          <cell r="AF68">
            <v>0</v>
          </cell>
        </row>
        <row r="69">
          <cell r="E69" t="str">
            <v>S3-05A01</v>
          </cell>
          <cell r="F69" t="str">
            <v>S3</v>
          </cell>
          <cell r="G69" t="str">
            <v>05A</v>
          </cell>
          <cell r="H69" t="str">
            <v>01</v>
          </cell>
          <cell r="I69" t="str">
            <v>3PN</v>
          </cell>
          <cell r="J69" t="str">
            <v>Nam</v>
          </cell>
          <cell r="K69" t="str">
            <v>Đông</v>
          </cell>
          <cell r="L69">
            <v>112.5</v>
          </cell>
          <cell r="M69">
            <v>103.2</v>
          </cell>
          <cell r="N69" t="str">
            <v>Căn góc</v>
          </cell>
          <cell r="O69" t="str">
            <v>Nội khu</v>
          </cell>
          <cell r="P69">
            <v>0</v>
          </cell>
          <cell r="Q69">
            <v>0</v>
          </cell>
          <cell r="R69">
            <v>1.4999999999999999E-2</v>
          </cell>
          <cell r="S69">
            <v>0</v>
          </cell>
          <cell r="T69">
            <v>0.03</v>
          </cell>
          <cell r="U69">
            <v>0</v>
          </cell>
          <cell r="V69">
            <v>0</v>
          </cell>
          <cell r="W69">
            <v>0.05</v>
          </cell>
          <cell r="X69">
            <v>5.0000000000000001E-3</v>
          </cell>
          <cell r="Y69">
            <v>0.1</v>
          </cell>
          <cell r="Z69">
            <v>51975000.000000007</v>
          </cell>
          <cell r="AA69">
            <v>51299325.000000007</v>
          </cell>
          <cell r="AB69">
            <v>5294090340.000001</v>
          </cell>
          <cell r="AC69">
            <v>46689622.090909094</v>
          </cell>
          <cell r="AD69">
            <v>4818368999.7818184</v>
          </cell>
          <cell r="AE69" t="str">
            <v>Còn hàng</v>
          </cell>
          <cell r="AF69">
            <v>0</v>
          </cell>
        </row>
        <row r="70">
          <cell r="E70" t="str">
            <v>S3-05A02</v>
          </cell>
          <cell r="F70" t="str">
            <v>S3</v>
          </cell>
          <cell r="G70" t="str">
            <v>05A</v>
          </cell>
          <cell r="H70" t="str">
            <v>02</v>
          </cell>
          <cell r="I70" t="str">
            <v>3PN</v>
          </cell>
          <cell r="J70" t="str">
            <v>Nam</v>
          </cell>
          <cell r="K70" t="str">
            <v>Tây</v>
          </cell>
          <cell r="L70">
            <v>112.5</v>
          </cell>
          <cell r="M70">
            <v>103.2</v>
          </cell>
          <cell r="N70" t="str">
            <v>Căn góc</v>
          </cell>
          <cell r="O70" t="str">
            <v>Dân cư</v>
          </cell>
          <cell r="P70">
            <v>0</v>
          </cell>
          <cell r="Q70">
            <v>0</v>
          </cell>
          <cell r="R70">
            <v>1.4999999999999999E-2</v>
          </cell>
          <cell r="S70">
            <v>0</v>
          </cell>
          <cell r="T70">
            <v>0.03</v>
          </cell>
          <cell r="U70">
            <v>0</v>
          </cell>
          <cell r="V70">
            <v>0</v>
          </cell>
          <cell r="W70">
            <v>0.05</v>
          </cell>
          <cell r="X70">
            <v>5.0000000000000001E-3</v>
          </cell>
          <cell r="Y70">
            <v>0.1</v>
          </cell>
          <cell r="Z70">
            <v>51975000.000000007</v>
          </cell>
          <cell r="AA70">
            <v>51299325.000000007</v>
          </cell>
          <cell r="AB70">
            <v>5294090340.000001</v>
          </cell>
          <cell r="AC70">
            <v>46689622.090909094</v>
          </cell>
          <cell r="AD70">
            <v>4818368999.7818184</v>
          </cell>
          <cell r="AE70" t="str">
            <v>Còn hàng</v>
          </cell>
          <cell r="AF70">
            <v>0</v>
          </cell>
        </row>
        <row r="71">
          <cell r="E71" t="str">
            <v>S3-05A03</v>
          </cell>
          <cell r="F71" t="str">
            <v>S3</v>
          </cell>
          <cell r="G71" t="str">
            <v>05A</v>
          </cell>
          <cell r="H71" t="str">
            <v>03</v>
          </cell>
          <cell r="I71" t="str">
            <v>2PN</v>
          </cell>
          <cell r="J71" t="str">
            <v>Tây</v>
          </cell>
          <cell r="K71" t="str">
            <v xml:space="preserve">Đông </v>
          </cell>
          <cell r="L71">
            <v>96.3</v>
          </cell>
          <cell r="M71">
            <v>90</v>
          </cell>
          <cell r="N71">
            <v>0</v>
          </cell>
          <cell r="O71" t="str">
            <v>Nội khu</v>
          </cell>
          <cell r="P71">
            <v>0</v>
          </cell>
          <cell r="Q71">
            <v>0</v>
          </cell>
          <cell r="R71">
            <v>0</v>
          </cell>
          <cell r="S71">
            <v>-5.0000000000000001E-3</v>
          </cell>
          <cell r="T71">
            <v>-0.02</v>
          </cell>
          <cell r="U71">
            <v>0</v>
          </cell>
          <cell r="V71">
            <v>0.03</v>
          </cell>
          <cell r="W71">
            <v>0</v>
          </cell>
          <cell r="X71">
            <v>5.0000000000000001E-3</v>
          </cell>
          <cell r="Y71">
            <v>9.9999999999999985E-3</v>
          </cell>
          <cell r="Z71">
            <v>47722500</v>
          </cell>
          <cell r="AA71">
            <v>47102107.5</v>
          </cell>
          <cell r="AB71">
            <v>4239189675</v>
          </cell>
          <cell r="AC71">
            <v>42873969.81818182</v>
          </cell>
          <cell r="AD71">
            <v>3858657283.6363635</v>
          </cell>
          <cell r="AE71" t="str">
            <v>Còn hàng</v>
          </cell>
          <cell r="AF71">
            <v>0</v>
          </cell>
        </row>
        <row r="72">
          <cell r="E72" t="str">
            <v>S3-05A04</v>
          </cell>
          <cell r="F72" t="str">
            <v>S3</v>
          </cell>
          <cell r="G72" t="str">
            <v>05A</v>
          </cell>
          <cell r="H72" t="str">
            <v>04</v>
          </cell>
          <cell r="I72" t="str">
            <v>3PN</v>
          </cell>
          <cell r="J72" t="str">
            <v>Đông</v>
          </cell>
          <cell r="K72" t="str">
            <v>Tây</v>
          </cell>
          <cell r="L72">
            <v>115</v>
          </cell>
          <cell r="M72">
            <v>104.8</v>
          </cell>
          <cell r="N72">
            <v>0</v>
          </cell>
          <cell r="O72" t="str">
            <v>Dân cư</v>
          </cell>
          <cell r="P72">
            <v>0</v>
          </cell>
          <cell r="Q72">
            <v>-0.01</v>
          </cell>
          <cell r="R72">
            <v>0.01</v>
          </cell>
          <cell r="S72">
            <v>0</v>
          </cell>
          <cell r="T72">
            <v>0.02</v>
          </cell>
          <cell r="U72">
            <v>0</v>
          </cell>
          <cell r="V72">
            <v>0</v>
          </cell>
          <cell r="W72">
            <v>0</v>
          </cell>
          <cell r="X72">
            <v>5.0000000000000001E-3</v>
          </cell>
          <cell r="Y72">
            <v>2.5000000000000001E-2</v>
          </cell>
          <cell r="Z72">
            <v>48431249.999999993</v>
          </cell>
          <cell r="AA72">
            <v>47801643.749999993</v>
          </cell>
          <cell r="AB72">
            <v>5009612264.999999</v>
          </cell>
          <cell r="AC72">
            <v>43509911.863636352</v>
          </cell>
          <cell r="AD72">
            <v>4559838763.3090897</v>
          </cell>
          <cell r="AE72" t="str">
            <v>Còn hàng</v>
          </cell>
          <cell r="AF72">
            <v>0</v>
          </cell>
        </row>
        <row r="73">
          <cell r="E73" t="str">
            <v>S3-05A06</v>
          </cell>
          <cell r="F73" t="str">
            <v>S3</v>
          </cell>
          <cell r="G73" t="str">
            <v>05A</v>
          </cell>
          <cell r="H73" t="str">
            <v>06</v>
          </cell>
          <cell r="I73" t="str">
            <v>3PN</v>
          </cell>
          <cell r="J73" t="str">
            <v>Nam</v>
          </cell>
          <cell r="K73" t="str">
            <v>Tây</v>
          </cell>
          <cell r="L73">
            <v>123.9</v>
          </cell>
          <cell r="M73">
            <v>116.7</v>
          </cell>
          <cell r="N73">
            <v>0</v>
          </cell>
          <cell r="O73" t="str">
            <v>Dân cư</v>
          </cell>
          <cell r="P73">
            <v>0</v>
          </cell>
          <cell r="Q73">
            <v>5.0000000000000001E-3</v>
          </cell>
          <cell r="R73">
            <v>-5.0000000000000001E-3</v>
          </cell>
          <cell r="S73">
            <v>-0.05</v>
          </cell>
          <cell r="T73">
            <v>0.03</v>
          </cell>
          <cell r="U73">
            <v>0</v>
          </cell>
          <cell r="V73">
            <v>-0.05</v>
          </cell>
          <cell r="W73">
            <v>0</v>
          </cell>
          <cell r="X73">
            <v>5.0000000000000001E-3</v>
          </cell>
          <cell r="Y73">
            <v>-6.5000000000000002E-2</v>
          </cell>
          <cell r="Z73">
            <v>44178750</v>
          </cell>
          <cell r="AA73">
            <v>43604426.25</v>
          </cell>
          <cell r="AB73">
            <v>5088636543.375</v>
          </cell>
          <cell r="AC73">
            <v>39694259.590909086</v>
          </cell>
          <cell r="AD73">
            <v>4632320094.2590904</v>
          </cell>
          <cell r="AE73" t="str">
            <v>Còn hàng</v>
          </cell>
          <cell r="AF73">
            <v>0</v>
          </cell>
        </row>
        <row r="74">
          <cell r="E74" t="str">
            <v>S3-05A08</v>
          </cell>
          <cell r="F74" t="str">
            <v>S3</v>
          </cell>
          <cell r="G74" t="str">
            <v>05A</v>
          </cell>
          <cell r="H74" t="str">
            <v>08</v>
          </cell>
          <cell r="I74" t="str">
            <v>3PN</v>
          </cell>
          <cell r="J74" t="str">
            <v>Tây Bắc</v>
          </cell>
          <cell r="K74" t="str">
            <v>Tây Nam</v>
          </cell>
          <cell r="L74">
            <v>123.9</v>
          </cell>
          <cell r="M74">
            <v>116.7</v>
          </cell>
          <cell r="N74">
            <v>0</v>
          </cell>
          <cell r="O74" t="str">
            <v>Dân cư</v>
          </cell>
          <cell r="P74">
            <v>0</v>
          </cell>
          <cell r="Q74">
            <v>5.0000000000000001E-3</v>
          </cell>
          <cell r="R74">
            <v>-5.0000000000000001E-3</v>
          </cell>
          <cell r="S74">
            <v>-0.05</v>
          </cell>
          <cell r="T74">
            <v>-0.01</v>
          </cell>
          <cell r="U74">
            <v>0</v>
          </cell>
          <cell r="V74">
            <v>-0.05</v>
          </cell>
          <cell r="W74">
            <v>0</v>
          </cell>
          <cell r="X74">
            <v>5.0000000000000001E-3</v>
          </cell>
          <cell r="Y74">
            <v>-0.10500000000000001</v>
          </cell>
          <cell r="Z74">
            <v>42288750</v>
          </cell>
          <cell r="AA74">
            <v>41738996.25</v>
          </cell>
          <cell r="AB74">
            <v>4870940862.375</v>
          </cell>
          <cell r="AC74">
            <v>37998414.136363633</v>
          </cell>
          <cell r="AD74">
            <v>4434414929.7136364</v>
          </cell>
          <cell r="AE74" t="str">
            <v>Còn hàng</v>
          </cell>
          <cell r="AF74">
            <v>0</v>
          </cell>
        </row>
        <row r="75">
          <cell r="E75" t="str">
            <v>S3-05A09</v>
          </cell>
          <cell r="F75" t="str">
            <v>S3</v>
          </cell>
          <cell r="G75" t="str">
            <v>05A</v>
          </cell>
          <cell r="H75" t="str">
            <v>09</v>
          </cell>
          <cell r="I75" t="str">
            <v>2PN</v>
          </cell>
          <cell r="J75" t="str">
            <v>Tây Nam</v>
          </cell>
          <cell r="K75" t="str">
            <v>Đông Bắc</v>
          </cell>
          <cell r="L75">
            <v>96.3</v>
          </cell>
          <cell r="M75">
            <v>90</v>
          </cell>
          <cell r="N75">
            <v>0</v>
          </cell>
          <cell r="O75" t="str">
            <v>Nội khu</v>
          </cell>
          <cell r="P75">
            <v>0</v>
          </cell>
          <cell r="Q75">
            <v>0</v>
          </cell>
          <cell r="R75">
            <v>0</v>
          </cell>
          <cell r="S75">
            <v>-5.0000000000000001E-3</v>
          </cell>
          <cell r="T75">
            <v>0.01</v>
          </cell>
          <cell r="U75">
            <v>0</v>
          </cell>
          <cell r="V75">
            <v>0.03</v>
          </cell>
          <cell r="W75">
            <v>0</v>
          </cell>
          <cell r="X75">
            <v>5.0000000000000001E-3</v>
          </cell>
          <cell r="Y75">
            <v>3.9999999999999994E-2</v>
          </cell>
          <cell r="Z75">
            <v>49140000</v>
          </cell>
          <cell r="AA75">
            <v>48501180</v>
          </cell>
          <cell r="AB75">
            <v>4365106200</v>
          </cell>
          <cell r="AC75">
            <v>44145853.909090906</v>
          </cell>
          <cell r="AD75">
            <v>3973126851.8181815</v>
          </cell>
          <cell r="AE75" t="str">
            <v>Còn hàng</v>
          </cell>
          <cell r="AF75">
            <v>0</v>
          </cell>
        </row>
        <row r="76">
          <cell r="E76" t="str">
            <v>S3-05A10</v>
          </cell>
          <cell r="F76" t="str">
            <v>S3</v>
          </cell>
          <cell r="G76" t="str">
            <v>05A</v>
          </cell>
          <cell r="H76" t="str">
            <v>10</v>
          </cell>
          <cell r="I76" t="str">
            <v>3PN</v>
          </cell>
          <cell r="J76" t="str">
            <v>Đông Bắc</v>
          </cell>
          <cell r="K76" t="str">
            <v>Tây Nam</v>
          </cell>
          <cell r="L76">
            <v>115</v>
          </cell>
          <cell r="M76">
            <v>104.8</v>
          </cell>
          <cell r="N76">
            <v>0</v>
          </cell>
          <cell r="O76" t="str">
            <v>Dân cư</v>
          </cell>
          <cell r="P76">
            <v>0</v>
          </cell>
          <cell r="Q76">
            <v>0</v>
          </cell>
          <cell r="R76">
            <v>0.01</v>
          </cell>
          <cell r="S76">
            <v>0</v>
          </cell>
          <cell r="T76">
            <v>0.01</v>
          </cell>
          <cell r="U76">
            <v>0</v>
          </cell>
          <cell r="V76">
            <v>0</v>
          </cell>
          <cell r="W76">
            <v>0</v>
          </cell>
          <cell r="X76">
            <v>5.0000000000000001E-3</v>
          </cell>
          <cell r="Y76">
            <v>2.5000000000000001E-2</v>
          </cell>
          <cell r="Z76">
            <v>48431249.999999993</v>
          </cell>
          <cell r="AA76">
            <v>47801643.749999993</v>
          </cell>
          <cell r="AB76">
            <v>5009612264.999999</v>
          </cell>
          <cell r="AC76">
            <v>43509911.863636352</v>
          </cell>
          <cell r="AD76">
            <v>4559838763.3090897</v>
          </cell>
          <cell r="AE76" t="str">
            <v>Còn hàng</v>
          </cell>
          <cell r="AF76">
            <v>0</v>
          </cell>
        </row>
        <row r="77">
          <cell r="E77" t="str">
            <v>S3-05A11</v>
          </cell>
          <cell r="F77" t="str">
            <v>S3</v>
          </cell>
          <cell r="G77" t="str">
            <v>05A</v>
          </cell>
          <cell r="H77" t="str">
            <v>11</v>
          </cell>
          <cell r="I77" t="str">
            <v>3PN</v>
          </cell>
          <cell r="J77" t="str">
            <v>Tây Bắc</v>
          </cell>
          <cell r="K77" t="str">
            <v>Đông Bắc</v>
          </cell>
          <cell r="L77">
            <v>112.5</v>
          </cell>
          <cell r="M77">
            <v>103.2</v>
          </cell>
          <cell r="N77" t="str">
            <v>Căn góc</v>
          </cell>
          <cell r="O77" t="str">
            <v>Nội khu</v>
          </cell>
          <cell r="P77">
            <v>0</v>
          </cell>
          <cell r="Q77">
            <v>0</v>
          </cell>
          <cell r="R77">
            <v>1.4999999999999999E-2</v>
          </cell>
          <cell r="S77">
            <v>0</v>
          </cell>
          <cell r="T77">
            <v>-0.01</v>
          </cell>
          <cell r="U77">
            <v>0</v>
          </cell>
          <cell r="V77">
            <v>0</v>
          </cell>
          <cell r="W77">
            <v>0.05</v>
          </cell>
          <cell r="X77">
            <v>5.0000000000000001E-3</v>
          </cell>
          <cell r="Y77">
            <v>0.06</v>
          </cell>
          <cell r="Z77">
            <v>50085000</v>
          </cell>
          <cell r="AA77">
            <v>49433895</v>
          </cell>
          <cell r="AB77">
            <v>5101577964</v>
          </cell>
          <cell r="AC77">
            <v>44993776.636363633</v>
          </cell>
          <cell r="AD77">
            <v>4643357748.8727274</v>
          </cell>
          <cell r="AE77" t="str">
            <v>Còn hàng</v>
          </cell>
          <cell r="AF77">
            <v>0</v>
          </cell>
        </row>
        <row r="78">
          <cell r="E78" t="str">
            <v>S3-05A12</v>
          </cell>
          <cell r="F78" t="str">
            <v>S3</v>
          </cell>
          <cell r="G78" t="str">
            <v>05A</v>
          </cell>
          <cell r="H78" t="str">
            <v>12</v>
          </cell>
          <cell r="I78" t="str">
            <v>3PN</v>
          </cell>
          <cell r="J78" t="str">
            <v>Tây Bắc</v>
          </cell>
          <cell r="K78" t="str">
            <v>Tây Nam</v>
          </cell>
          <cell r="L78">
            <v>112.5</v>
          </cell>
          <cell r="M78">
            <v>103.2</v>
          </cell>
          <cell r="N78" t="str">
            <v>Căn góc</v>
          </cell>
          <cell r="O78" t="str">
            <v>Dân cư</v>
          </cell>
          <cell r="P78">
            <v>0</v>
          </cell>
          <cell r="Q78">
            <v>0</v>
          </cell>
          <cell r="R78">
            <v>1.4999999999999999E-2</v>
          </cell>
          <cell r="S78">
            <v>0</v>
          </cell>
          <cell r="T78">
            <v>-0.01</v>
          </cell>
          <cell r="U78">
            <v>0</v>
          </cell>
          <cell r="V78">
            <v>0</v>
          </cell>
          <cell r="W78">
            <v>0.05</v>
          </cell>
          <cell r="X78">
            <v>5.0000000000000001E-3</v>
          </cell>
          <cell r="Y78">
            <v>0.06</v>
          </cell>
          <cell r="Z78">
            <v>50085000</v>
          </cell>
          <cell r="AA78">
            <v>49433895</v>
          </cell>
          <cell r="AB78">
            <v>5101577964</v>
          </cell>
          <cell r="AC78">
            <v>44993776.636363633</v>
          </cell>
          <cell r="AD78">
            <v>4643357748.8727274</v>
          </cell>
          <cell r="AE78" t="str">
            <v>Còn hàng</v>
          </cell>
          <cell r="AF78">
            <v>0</v>
          </cell>
        </row>
        <row r="79">
          <cell r="E79" t="str">
            <v>S3-0501</v>
          </cell>
          <cell r="F79" t="str">
            <v>S3</v>
          </cell>
          <cell r="G79" t="str">
            <v>05</v>
          </cell>
          <cell r="H79" t="str">
            <v>01</v>
          </cell>
          <cell r="I79" t="str">
            <v>3PN</v>
          </cell>
          <cell r="J79" t="str">
            <v>Nam</v>
          </cell>
          <cell r="K79" t="str">
            <v>Đông</v>
          </cell>
          <cell r="L79">
            <v>112.5</v>
          </cell>
          <cell r="M79">
            <v>103.2</v>
          </cell>
          <cell r="N79" t="str">
            <v>Căn góc</v>
          </cell>
          <cell r="O79" t="str">
            <v>Nội khu</v>
          </cell>
          <cell r="P79">
            <v>0.01</v>
          </cell>
          <cell r="Q79">
            <v>0</v>
          </cell>
          <cell r="R79">
            <v>1.4999999999999999E-2</v>
          </cell>
          <cell r="S79">
            <v>0</v>
          </cell>
          <cell r="T79">
            <v>0.03</v>
          </cell>
          <cell r="U79">
            <v>0</v>
          </cell>
          <cell r="V79">
            <v>0</v>
          </cell>
          <cell r="W79">
            <v>0.05</v>
          </cell>
          <cell r="X79">
            <v>0</v>
          </cell>
          <cell r="Y79">
            <v>0.10500000000000001</v>
          </cell>
          <cell r="Z79">
            <v>52211250</v>
          </cell>
          <cell r="AA79">
            <v>51532503.75</v>
          </cell>
          <cell r="AB79">
            <v>5318154387</v>
          </cell>
          <cell r="AC79">
            <v>46901602.772727273</v>
          </cell>
          <cell r="AD79">
            <v>4840245406.1454544</v>
          </cell>
          <cell r="AE79" t="str">
            <v>Còn hàng</v>
          </cell>
          <cell r="AF79">
            <v>0</v>
          </cell>
        </row>
        <row r="80">
          <cell r="E80" t="str">
            <v>S3-0502</v>
          </cell>
          <cell r="F80" t="str">
            <v>S3</v>
          </cell>
          <cell r="G80" t="str">
            <v>05</v>
          </cell>
          <cell r="H80" t="str">
            <v>02</v>
          </cell>
          <cell r="I80" t="str">
            <v>3PN</v>
          </cell>
          <cell r="J80" t="str">
            <v>Nam</v>
          </cell>
          <cell r="K80" t="str">
            <v>Tây</v>
          </cell>
          <cell r="L80">
            <v>112.5</v>
          </cell>
          <cell r="M80">
            <v>103.2</v>
          </cell>
          <cell r="N80" t="str">
            <v>Căn góc</v>
          </cell>
          <cell r="O80" t="str">
            <v>Dân cư</v>
          </cell>
          <cell r="P80">
            <v>0.01</v>
          </cell>
          <cell r="Q80">
            <v>0</v>
          </cell>
          <cell r="R80">
            <v>1.4999999999999999E-2</v>
          </cell>
          <cell r="S80">
            <v>0</v>
          </cell>
          <cell r="T80">
            <v>0.03</v>
          </cell>
          <cell r="U80">
            <v>0</v>
          </cell>
          <cell r="V80">
            <v>0</v>
          </cell>
          <cell r="W80">
            <v>0.05</v>
          </cell>
          <cell r="X80">
            <v>0</v>
          </cell>
          <cell r="Y80">
            <v>0.10500000000000001</v>
          </cell>
          <cell r="Z80">
            <v>52211250</v>
          </cell>
          <cell r="AA80">
            <v>51532503.75</v>
          </cell>
          <cell r="AB80">
            <v>5318154387</v>
          </cell>
          <cell r="AC80">
            <v>46901602.772727273</v>
          </cell>
          <cell r="AD80">
            <v>4840245406.1454544</v>
          </cell>
          <cell r="AE80" t="str">
            <v>Còn hàng</v>
          </cell>
          <cell r="AF80">
            <v>0</v>
          </cell>
        </row>
        <row r="81">
          <cell r="E81" t="str">
            <v>S3-0504</v>
          </cell>
          <cell r="F81" t="str">
            <v>S3</v>
          </cell>
          <cell r="G81" t="str">
            <v>05</v>
          </cell>
          <cell r="H81" t="str">
            <v>04</v>
          </cell>
          <cell r="I81" t="str">
            <v>3PN</v>
          </cell>
          <cell r="J81" t="str">
            <v>Đông</v>
          </cell>
          <cell r="K81" t="str">
            <v>Tây</v>
          </cell>
          <cell r="L81">
            <v>115</v>
          </cell>
          <cell r="M81">
            <v>104.8</v>
          </cell>
          <cell r="N81">
            <v>0</v>
          </cell>
          <cell r="O81" t="str">
            <v>Dân cư</v>
          </cell>
          <cell r="P81">
            <v>0.01</v>
          </cell>
          <cell r="Q81">
            <v>-0.01</v>
          </cell>
          <cell r="R81">
            <v>0.01</v>
          </cell>
          <cell r="S81">
            <v>0</v>
          </cell>
          <cell r="T81">
            <v>0.02</v>
          </cell>
          <cell r="U81">
            <v>0</v>
          </cell>
          <cell r="V81">
            <v>0</v>
          </cell>
          <cell r="W81">
            <v>0</v>
          </cell>
          <cell r="X81">
            <v>0</v>
          </cell>
          <cell r="Y81">
            <v>0.03</v>
          </cell>
          <cell r="Z81">
            <v>48667500</v>
          </cell>
          <cell r="AA81">
            <v>48034822.5</v>
          </cell>
          <cell r="AB81">
            <v>5034049398</v>
          </cell>
          <cell r="AC81">
            <v>43721892.545454539</v>
          </cell>
          <cell r="AD81">
            <v>4582054338.7636356</v>
          </cell>
          <cell r="AE81" t="str">
            <v>Còn hàng</v>
          </cell>
          <cell r="AF81">
            <v>0</v>
          </cell>
        </row>
        <row r="82">
          <cell r="E82" t="str">
            <v>S3-0506</v>
          </cell>
          <cell r="F82" t="str">
            <v>S3</v>
          </cell>
          <cell r="G82" t="str">
            <v>05</v>
          </cell>
          <cell r="H82" t="str">
            <v>06</v>
          </cell>
          <cell r="I82" t="str">
            <v>3PN</v>
          </cell>
          <cell r="J82" t="str">
            <v>Nam</v>
          </cell>
          <cell r="K82" t="str">
            <v>Tây</v>
          </cell>
          <cell r="L82">
            <v>123.9</v>
          </cell>
          <cell r="M82">
            <v>116.7</v>
          </cell>
          <cell r="N82">
            <v>0</v>
          </cell>
          <cell r="O82" t="str">
            <v>Dân cư</v>
          </cell>
          <cell r="P82">
            <v>0.01</v>
          </cell>
          <cell r="Q82">
            <v>5.0000000000000001E-3</v>
          </cell>
          <cell r="R82">
            <v>-5.0000000000000001E-3</v>
          </cell>
          <cell r="S82">
            <v>-0.05</v>
          </cell>
          <cell r="T82">
            <v>0.03</v>
          </cell>
          <cell r="U82">
            <v>0</v>
          </cell>
          <cell r="V82">
            <v>-0.05</v>
          </cell>
          <cell r="W82">
            <v>0</v>
          </cell>
          <cell r="X82">
            <v>0</v>
          </cell>
          <cell r="Y82">
            <v>-6.0000000000000012E-2</v>
          </cell>
          <cell r="Z82">
            <v>44415000</v>
          </cell>
          <cell r="AA82">
            <v>43837605</v>
          </cell>
          <cell r="AB82">
            <v>5115848503.5</v>
          </cell>
          <cell r="AC82">
            <v>39906240.272727266</v>
          </cell>
          <cell r="AD82">
            <v>4657058239.8272724</v>
          </cell>
          <cell r="AE82" t="str">
            <v>Còn hàng</v>
          </cell>
          <cell r="AF82">
            <v>0</v>
          </cell>
        </row>
        <row r="83">
          <cell r="E83" t="str">
            <v>S3-0508</v>
          </cell>
          <cell r="F83" t="str">
            <v>S3</v>
          </cell>
          <cell r="G83" t="str">
            <v>05</v>
          </cell>
          <cell r="H83" t="str">
            <v>08</v>
          </cell>
          <cell r="I83" t="str">
            <v>3PN</v>
          </cell>
          <cell r="J83" t="str">
            <v>Tây Bắc</v>
          </cell>
          <cell r="K83" t="str">
            <v>Tây Nam</v>
          </cell>
          <cell r="L83">
            <v>123.9</v>
          </cell>
          <cell r="M83">
            <v>116.7</v>
          </cell>
          <cell r="N83">
            <v>0</v>
          </cell>
          <cell r="O83" t="str">
            <v>Dân cư</v>
          </cell>
          <cell r="P83">
            <v>0.01</v>
          </cell>
          <cell r="Q83">
            <v>5.0000000000000001E-3</v>
          </cell>
          <cell r="R83">
            <v>-5.0000000000000001E-3</v>
          </cell>
          <cell r="S83">
            <v>-0.05</v>
          </cell>
          <cell r="T83">
            <v>-0.01</v>
          </cell>
          <cell r="U83">
            <v>0</v>
          </cell>
          <cell r="V83">
            <v>-0.05</v>
          </cell>
          <cell r="W83">
            <v>0</v>
          </cell>
          <cell r="X83">
            <v>0</v>
          </cell>
          <cell r="Y83">
            <v>-0.1</v>
          </cell>
          <cell r="Z83">
            <v>42525000</v>
          </cell>
          <cell r="AA83">
            <v>41972175</v>
          </cell>
          <cell r="AB83">
            <v>4898152822.5</v>
          </cell>
          <cell r="AC83">
            <v>38210394.818181813</v>
          </cell>
          <cell r="AD83">
            <v>4459153075.2818174</v>
          </cell>
          <cell r="AE83" t="str">
            <v>Còn hàng</v>
          </cell>
          <cell r="AF83">
            <v>0</v>
          </cell>
        </row>
        <row r="84">
          <cell r="E84" t="str">
            <v>S3-0509</v>
          </cell>
          <cell r="F84" t="str">
            <v>S3</v>
          </cell>
          <cell r="G84" t="str">
            <v>05</v>
          </cell>
          <cell r="H84" t="str">
            <v>09</v>
          </cell>
          <cell r="I84" t="str">
            <v>2PN</v>
          </cell>
          <cell r="J84" t="str">
            <v>Tây Nam</v>
          </cell>
          <cell r="K84" t="str">
            <v>Đông Bắc</v>
          </cell>
          <cell r="L84">
            <v>96.3</v>
          </cell>
          <cell r="M84">
            <v>90</v>
          </cell>
          <cell r="N84">
            <v>0</v>
          </cell>
          <cell r="O84" t="str">
            <v>Nội khu</v>
          </cell>
          <cell r="P84">
            <v>0.01</v>
          </cell>
          <cell r="Q84">
            <v>0</v>
          </cell>
          <cell r="R84">
            <v>0</v>
          </cell>
          <cell r="S84">
            <v>-5.0000000000000001E-3</v>
          </cell>
          <cell r="T84">
            <v>0.01</v>
          </cell>
          <cell r="U84">
            <v>0</v>
          </cell>
          <cell r="V84">
            <v>0.03</v>
          </cell>
          <cell r="W84">
            <v>0</v>
          </cell>
          <cell r="X84">
            <v>0</v>
          </cell>
          <cell r="Y84">
            <v>4.4999999999999998E-2</v>
          </cell>
          <cell r="Z84">
            <v>49376250</v>
          </cell>
          <cell r="AA84">
            <v>48734358.75</v>
          </cell>
          <cell r="AB84">
            <v>4386092287.5</v>
          </cell>
          <cell r="AC84">
            <v>44357834.590909086</v>
          </cell>
          <cell r="AD84">
            <v>3992205113.181818</v>
          </cell>
          <cell r="AE84" t="str">
            <v>Còn hàng</v>
          </cell>
          <cell r="AF84">
            <v>0</v>
          </cell>
        </row>
        <row r="85">
          <cell r="E85" t="str">
            <v>S3-0510</v>
          </cell>
          <cell r="F85" t="str">
            <v>S3</v>
          </cell>
          <cell r="G85" t="str">
            <v>05</v>
          </cell>
          <cell r="H85" t="str">
            <v>10</v>
          </cell>
          <cell r="I85" t="str">
            <v>3PN</v>
          </cell>
          <cell r="J85" t="str">
            <v>Đông Bắc</v>
          </cell>
          <cell r="K85" t="str">
            <v>Tây Nam</v>
          </cell>
          <cell r="L85">
            <v>115</v>
          </cell>
          <cell r="M85">
            <v>104.8</v>
          </cell>
          <cell r="N85">
            <v>0</v>
          </cell>
          <cell r="O85" t="str">
            <v>Dân cư</v>
          </cell>
          <cell r="P85">
            <v>0.01</v>
          </cell>
          <cell r="Q85">
            <v>0</v>
          </cell>
          <cell r="R85">
            <v>0.01</v>
          </cell>
          <cell r="S85">
            <v>0</v>
          </cell>
          <cell r="T85">
            <v>0.01</v>
          </cell>
          <cell r="U85">
            <v>0</v>
          </cell>
          <cell r="V85">
            <v>0</v>
          </cell>
          <cell r="W85">
            <v>0</v>
          </cell>
          <cell r="X85">
            <v>0</v>
          </cell>
          <cell r="Y85">
            <v>0.03</v>
          </cell>
          <cell r="Z85">
            <v>48667500</v>
          </cell>
          <cell r="AA85">
            <v>48034822.5</v>
          </cell>
          <cell r="AB85">
            <v>5034049398</v>
          </cell>
          <cell r="AC85">
            <v>43721892.545454539</v>
          </cell>
          <cell r="AD85">
            <v>4582054338.7636356</v>
          </cell>
          <cell r="AE85" t="str">
            <v>Còn hàng</v>
          </cell>
          <cell r="AF85">
            <v>0</v>
          </cell>
        </row>
        <row r="86">
          <cell r="E86" t="str">
            <v>S3-0512</v>
          </cell>
          <cell r="F86" t="str">
            <v>S3</v>
          </cell>
          <cell r="G86" t="str">
            <v>05</v>
          </cell>
          <cell r="H86" t="str">
            <v>12</v>
          </cell>
          <cell r="I86" t="str">
            <v>3PN</v>
          </cell>
          <cell r="J86" t="str">
            <v>Tây Bắc</v>
          </cell>
          <cell r="K86" t="str">
            <v>Tây Nam</v>
          </cell>
          <cell r="L86">
            <v>112.5</v>
          </cell>
          <cell r="M86">
            <v>103.2</v>
          </cell>
          <cell r="N86" t="str">
            <v>Căn góc</v>
          </cell>
          <cell r="O86" t="str">
            <v>Dân cư</v>
          </cell>
          <cell r="P86">
            <v>0.01</v>
          </cell>
          <cell r="Q86">
            <v>0</v>
          </cell>
          <cell r="R86">
            <v>1.4999999999999999E-2</v>
          </cell>
          <cell r="S86">
            <v>0</v>
          </cell>
          <cell r="T86">
            <v>-0.01</v>
          </cell>
          <cell r="U86">
            <v>0</v>
          </cell>
          <cell r="V86">
            <v>0</v>
          </cell>
          <cell r="W86">
            <v>0.05</v>
          </cell>
          <cell r="X86">
            <v>0</v>
          </cell>
          <cell r="Y86">
            <v>6.5000000000000002E-2</v>
          </cell>
          <cell r="Z86">
            <v>50321250</v>
          </cell>
          <cell r="AA86">
            <v>49667073.75</v>
          </cell>
          <cell r="AB86">
            <v>5125642011</v>
          </cell>
          <cell r="AC86">
            <v>45205757.318181813</v>
          </cell>
          <cell r="AD86">
            <v>4665234155.2363634</v>
          </cell>
          <cell r="AE86" t="str">
            <v>Còn hàng</v>
          </cell>
          <cell r="AF86">
            <v>0</v>
          </cell>
        </row>
        <row r="87">
          <cell r="E87" t="str">
            <v>S3-0601</v>
          </cell>
          <cell r="F87" t="str">
            <v>S3</v>
          </cell>
          <cell r="G87" t="str">
            <v>06</v>
          </cell>
          <cell r="H87" t="str">
            <v>01</v>
          </cell>
          <cell r="I87" t="str">
            <v>3PN</v>
          </cell>
          <cell r="J87" t="str">
            <v>Nam</v>
          </cell>
          <cell r="K87" t="str">
            <v>Đông</v>
          </cell>
          <cell r="L87">
            <v>112.5</v>
          </cell>
          <cell r="M87">
            <v>103.2</v>
          </cell>
          <cell r="N87" t="str">
            <v>Căn góc</v>
          </cell>
          <cell r="O87" t="str">
            <v>Nội khu</v>
          </cell>
          <cell r="P87">
            <v>0.02</v>
          </cell>
          <cell r="Q87">
            <v>0</v>
          </cell>
          <cell r="R87">
            <v>1.4999999999999999E-2</v>
          </cell>
          <cell r="S87">
            <v>0</v>
          </cell>
          <cell r="T87">
            <v>0.03</v>
          </cell>
          <cell r="U87">
            <v>0</v>
          </cell>
          <cell r="V87">
            <v>0</v>
          </cell>
          <cell r="W87">
            <v>0.05</v>
          </cell>
          <cell r="X87">
            <v>0</v>
          </cell>
          <cell r="Y87">
            <v>0.115</v>
          </cell>
          <cell r="Z87">
            <v>52683750</v>
          </cell>
          <cell r="AA87">
            <v>51998861.25</v>
          </cell>
          <cell r="AB87">
            <v>5366282481</v>
          </cell>
          <cell r="AC87">
            <v>47325564.136363633</v>
          </cell>
          <cell r="AD87">
            <v>4883998218.8727274</v>
          </cell>
          <cell r="AE87" t="str">
            <v>Còn hàng</v>
          </cell>
          <cell r="AF87">
            <v>0</v>
          </cell>
        </row>
        <row r="88">
          <cell r="E88" t="str">
            <v>S3-0602</v>
          </cell>
          <cell r="F88" t="str">
            <v>S3</v>
          </cell>
          <cell r="G88" t="str">
            <v>06</v>
          </cell>
          <cell r="H88" t="str">
            <v>02</v>
          </cell>
          <cell r="I88" t="str">
            <v>3PN</v>
          </cell>
          <cell r="J88" t="str">
            <v>Nam</v>
          </cell>
          <cell r="K88" t="str">
            <v>Tây</v>
          </cell>
          <cell r="L88">
            <v>112.5</v>
          </cell>
          <cell r="M88">
            <v>103.2</v>
          </cell>
          <cell r="N88" t="str">
            <v>Căn góc</v>
          </cell>
          <cell r="O88" t="str">
            <v>Dân cư</v>
          </cell>
          <cell r="P88">
            <v>0.02</v>
          </cell>
          <cell r="Q88">
            <v>0</v>
          </cell>
          <cell r="R88">
            <v>1.4999999999999999E-2</v>
          </cell>
          <cell r="S88">
            <v>0</v>
          </cell>
          <cell r="T88">
            <v>0.03</v>
          </cell>
          <cell r="U88">
            <v>0</v>
          </cell>
          <cell r="V88">
            <v>0</v>
          </cell>
          <cell r="W88">
            <v>0.05</v>
          </cell>
          <cell r="X88">
            <v>0</v>
          </cell>
          <cell r="Y88">
            <v>0.115</v>
          </cell>
          <cell r="Z88">
            <v>52683750</v>
          </cell>
          <cell r="AA88">
            <v>51998861.25</v>
          </cell>
          <cell r="AB88">
            <v>5366282481</v>
          </cell>
          <cell r="AC88">
            <v>47325564.136363633</v>
          </cell>
          <cell r="AD88">
            <v>4883998218.8727274</v>
          </cell>
          <cell r="AE88" t="str">
            <v>Còn hàng</v>
          </cell>
          <cell r="AF88">
            <v>0</v>
          </cell>
        </row>
        <row r="89">
          <cell r="E89" t="str">
            <v>S3-0603</v>
          </cell>
          <cell r="F89" t="str">
            <v>S3</v>
          </cell>
          <cell r="G89" t="str">
            <v>06</v>
          </cell>
          <cell r="H89" t="str">
            <v>03</v>
          </cell>
          <cell r="I89" t="str">
            <v>2PN</v>
          </cell>
          <cell r="J89" t="str">
            <v>Tây</v>
          </cell>
          <cell r="K89" t="str">
            <v xml:space="preserve">Đông </v>
          </cell>
          <cell r="L89">
            <v>96.3</v>
          </cell>
          <cell r="M89">
            <v>90</v>
          </cell>
          <cell r="N89">
            <v>0</v>
          </cell>
          <cell r="O89" t="str">
            <v>Nội khu</v>
          </cell>
          <cell r="P89">
            <v>0.02</v>
          </cell>
          <cell r="Q89">
            <v>0</v>
          </cell>
          <cell r="R89">
            <v>0</v>
          </cell>
          <cell r="S89">
            <v>-5.0000000000000001E-3</v>
          </cell>
          <cell r="T89">
            <v>-0.02</v>
          </cell>
          <cell r="U89">
            <v>0</v>
          </cell>
          <cell r="V89">
            <v>0.03</v>
          </cell>
          <cell r="W89">
            <v>0</v>
          </cell>
          <cell r="X89">
            <v>0</v>
          </cell>
          <cell r="Y89">
            <v>2.4999999999999998E-2</v>
          </cell>
          <cell r="Z89">
            <v>48431249.999999993</v>
          </cell>
          <cell r="AA89">
            <v>47801643.749999993</v>
          </cell>
          <cell r="AB89">
            <v>4302147937.499999</v>
          </cell>
          <cell r="AC89">
            <v>43509911.863636352</v>
          </cell>
          <cell r="AD89">
            <v>3915892067.7272716</v>
          </cell>
          <cell r="AE89" t="str">
            <v>Còn hàng</v>
          </cell>
          <cell r="AF89">
            <v>0</v>
          </cell>
        </row>
        <row r="90">
          <cell r="E90" t="str">
            <v>S3-0604</v>
          </cell>
          <cell r="F90" t="str">
            <v>S3</v>
          </cell>
          <cell r="G90" t="str">
            <v>06</v>
          </cell>
          <cell r="H90" t="str">
            <v>04</v>
          </cell>
          <cell r="I90" t="str">
            <v>3PN</v>
          </cell>
          <cell r="J90" t="str">
            <v>Đông</v>
          </cell>
          <cell r="K90" t="str">
            <v>Tây</v>
          </cell>
          <cell r="L90">
            <v>115</v>
          </cell>
          <cell r="M90">
            <v>104.8</v>
          </cell>
          <cell r="N90">
            <v>0</v>
          </cell>
          <cell r="O90" t="str">
            <v>Dân cư</v>
          </cell>
          <cell r="P90">
            <v>0.02</v>
          </cell>
          <cell r="Q90">
            <v>-0.01</v>
          </cell>
          <cell r="R90">
            <v>0.01</v>
          </cell>
          <cell r="S90">
            <v>0</v>
          </cell>
          <cell r="T90">
            <v>0.02</v>
          </cell>
          <cell r="U90">
            <v>0</v>
          </cell>
          <cell r="V90">
            <v>0</v>
          </cell>
          <cell r="W90">
            <v>0</v>
          </cell>
          <cell r="X90">
            <v>0</v>
          </cell>
          <cell r="Y90">
            <v>0.04</v>
          </cell>
          <cell r="Z90">
            <v>49140000</v>
          </cell>
          <cell r="AA90">
            <v>48501180</v>
          </cell>
          <cell r="AB90">
            <v>5082923664</v>
          </cell>
          <cell r="AC90">
            <v>44145853.909090906</v>
          </cell>
          <cell r="AD90">
            <v>4626485489.6727266</v>
          </cell>
          <cell r="AE90" t="str">
            <v>Còn hàng</v>
          </cell>
          <cell r="AF90">
            <v>0</v>
          </cell>
        </row>
        <row r="91">
          <cell r="E91" t="str">
            <v>S3-0606</v>
          </cell>
          <cell r="F91" t="str">
            <v>S3</v>
          </cell>
          <cell r="G91" t="str">
            <v>06</v>
          </cell>
          <cell r="H91" t="str">
            <v>06</v>
          </cell>
          <cell r="I91" t="str">
            <v>3PN</v>
          </cell>
          <cell r="J91" t="str">
            <v>Nam</v>
          </cell>
          <cell r="K91" t="str">
            <v>Tây</v>
          </cell>
          <cell r="L91">
            <v>123.9</v>
          </cell>
          <cell r="M91">
            <v>116.7</v>
          </cell>
          <cell r="N91">
            <v>0</v>
          </cell>
          <cell r="O91" t="str">
            <v>Dân cư</v>
          </cell>
          <cell r="P91">
            <v>0.02</v>
          </cell>
          <cell r="Q91">
            <v>5.0000000000000001E-3</v>
          </cell>
          <cell r="R91">
            <v>-5.0000000000000001E-3</v>
          </cell>
          <cell r="S91">
            <v>-0.05</v>
          </cell>
          <cell r="T91">
            <v>0.03</v>
          </cell>
          <cell r="U91">
            <v>0</v>
          </cell>
          <cell r="V91">
            <v>-0.05</v>
          </cell>
          <cell r="W91">
            <v>0</v>
          </cell>
          <cell r="X91">
            <v>0</v>
          </cell>
          <cell r="Y91">
            <v>-0.05</v>
          </cell>
          <cell r="Z91">
            <v>44887500</v>
          </cell>
          <cell r="AA91">
            <v>44303962.5</v>
          </cell>
          <cell r="AB91">
            <v>5170272423.75</v>
          </cell>
          <cell r="AC91">
            <v>40330201.636363633</v>
          </cell>
          <cell r="AD91">
            <v>4706534530.9636364</v>
          </cell>
          <cell r="AE91" t="str">
            <v>Còn hàng</v>
          </cell>
          <cell r="AF91">
            <v>0</v>
          </cell>
        </row>
        <row r="92">
          <cell r="E92" t="str">
            <v>S3-0608</v>
          </cell>
          <cell r="F92" t="str">
            <v>S3</v>
          </cell>
          <cell r="G92" t="str">
            <v>06</v>
          </cell>
          <cell r="H92" t="str">
            <v>08</v>
          </cell>
          <cell r="I92" t="str">
            <v>3PN</v>
          </cell>
          <cell r="J92" t="str">
            <v>Tây Bắc</v>
          </cell>
          <cell r="K92" t="str">
            <v>Tây Nam</v>
          </cell>
          <cell r="L92">
            <v>123.9</v>
          </cell>
          <cell r="M92">
            <v>116.7</v>
          </cell>
          <cell r="N92">
            <v>0</v>
          </cell>
          <cell r="O92" t="str">
            <v>Dân cư</v>
          </cell>
          <cell r="P92">
            <v>0.02</v>
          </cell>
          <cell r="Q92">
            <v>5.0000000000000001E-3</v>
          </cell>
          <cell r="R92">
            <v>-5.0000000000000001E-3</v>
          </cell>
          <cell r="S92">
            <v>-0.05</v>
          </cell>
          <cell r="T92">
            <v>-0.01</v>
          </cell>
          <cell r="U92">
            <v>0</v>
          </cell>
          <cell r="V92">
            <v>-0.05</v>
          </cell>
          <cell r="W92">
            <v>0</v>
          </cell>
          <cell r="X92">
            <v>0</v>
          </cell>
          <cell r="Y92">
            <v>-0.09</v>
          </cell>
          <cell r="Z92">
            <v>42997500</v>
          </cell>
          <cell r="AA92">
            <v>42438532.5</v>
          </cell>
          <cell r="AB92">
            <v>4952576742.75</v>
          </cell>
          <cell r="AC92">
            <v>38634356.18181818</v>
          </cell>
          <cell r="AD92">
            <v>4508629366.4181814</v>
          </cell>
          <cell r="AE92" t="str">
            <v>Còn hàng</v>
          </cell>
          <cell r="AF92">
            <v>0</v>
          </cell>
        </row>
        <row r="93">
          <cell r="E93" t="str">
            <v>S3-0610</v>
          </cell>
          <cell r="F93" t="str">
            <v>S3</v>
          </cell>
          <cell r="G93" t="str">
            <v>06</v>
          </cell>
          <cell r="H93" t="str">
            <v>10</v>
          </cell>
          <cell r="I93" t="str">
            <v>3PN</v>
          </cell>
          <cell r="J93" t="str">
            <v>Đông Bắc</v>
          </cell>
          <cell r="K93" t="str">
            <v>Tây Nam</v>
          </cell>
          <cell r="L93">
            <v>115</v>
          </cell>
          <cell r="M93">
            <v>104.8</v>
          </cell>
          <cell r="N93">
            <v>0</v>
          </cell>
          <cell r="O93" t="str">
            <v>Dân cư</v>
          </cell>
          <cell r="P93">
            <v>0.02</v>
          </cell>
          <cell r="Q93">
            <v>0</v>
          </cell>
          <cell r="R93">
            <v>0.01</v>
          </cell>
          <cell r="S93">
            <v>0</v>
          </cell>
          <cell r="T93">
            <v>0.01</v>
          </cell>
          <cell r="U93">
            <v>0</v>
          </cell>
          <cell r="V93">
            <v>0</v>
          </cell>
          <cell r="W93">
            <v>0</v>
          </cell>
          <cell r="X93">
            <v>0</v>
          </cell>
          <cell r="Y93">
            <v>0.04</v>
          </cell>
          <cell r="Z93">
            <v>49140000</v>
          </cell>
          <cell r="AA93">
            <v>48501180</v>
          </cell>
          <cell r="AB93">
            <v>5082923664</v>
          </cell>
          <cell r="AC93">
            <v>44145853.909090906</v>
          </cell>
          <cell r="AD93">
            <v>4626485489.6727266</v>
          </cell>
          <cell r="AE93" t="str">
            <v>Còn hàng</v>
          </cell>
          <cell r="AF93">
            <v>0</v>
          </cell>
        </row>
        <row r="94">
          <cell r="E94" t="str">
            <v>S3-0611</v>
          </cell>
          <cell r="F94" t="str">
            <v>S3</v>
          </cell>
          <cell r="G94" t="str">
            <v>06</v>
          </cell>
          <cell r="H94" t="str">
            <v>11</v>
          </cell>
          <cell r="I94" t="str">
            <v>3PN</v>
          </cell>
          <cell r="J94" t="str">
            <v>Tây Bắc</v>
          </cell>
          <cell r="K94" t="str">
            <v>Đông Bắc</v>
          </cell>
          <cell r="L94">
            <v>112.5</v>
          </cell>
          <cell r="M94">
            <v>103.2</v>
          </cell>
          <cell r="N94" t="str">
            <v>Căn góc</v>
          </cell>
          <cell r="O94" t="str">
            <v>Nội khu</v>
          </cell>
          <cell r="P94">
            <v>0.02</v>
          </cell>
          <cell r="Q94">
            <v>0</v>
          </cell>
          <cell r="R94">
            <v>1.4999999999999999E-2</v>
          </cell>
          <cell r="S94">
            <v>0</v>
          </cell>
          <cell r="T94">
            <v>-0.01</v>
          </cell>
          <cell r="U94">
            <v>0</v>
          </cell>
          <cell r="V94">
            <v>0</v>
          </cell>
          <cell r="W94">
            <v>0.05</v>
          </cell>
          <cell r="X94">
            <v>0</v>
          </cell>
          <cell r="Y94">
            <v>7.5000000000000011E-2</v>
          </cell>
          <cell r="Z94">
            <v>50793750</v>
          </cell>
          <cell r="AA94">
            <v>50133431.25</v>
          </cell>
          <cell r="AB94">
            <v>5173770105</v>
          </cell>
          <cell r="AC94">
            <v>45629718.68181818</v>
          </cell>
          <cell r="AD94">
            <v>4708986967.9636364</v>
          </cell>
          <cell r="AE94" t="str">
            <v>Còn hàng</v>
          </cell>
          <cell r="AF94">
            <v>0</v>
          </cell>
        </row>
        <row r="95">
          <cell r="E95" t="str">
            <v>S3-0612</v>
          </cell>
          <cell r="F95" t="str">
            <v>S3</v>
          </cell>
          <cell r="G95" t="str">
            <v>06</v>
          </cell>
          <cell r="H95" t="str">
            <v>12</v>
          </cell>
          <cell r="I95" t="str">
            <v>3PN</v>
          </cell>
          <cell r="J95" t="str">
            <v>Tây Bắc</v>
          </cell>
          <cell r="K95" t="str">
            <v>Tây Nam</v>
          </cell>
          <cell r="L95">
            <v>112.5</v>
          </cell>
          <cell r="M95">
            <v>103.2</v>
          </cell>
          <cell r="N95" t="str">
            <v>Căn góc</v>
          </cell>
          <cell r="O95" t="str">
            <v>Dân cư</v>
          </cell>
          <cell r="P95">
            <v>0.02</v>
          </cell>
          <cell r="Q95">
            <v>0</v>
          </cell>
          <cell r="R95">
            <v>1.4999999999999999E-2</v>
          </cell>
          <cell r="S95">
            <v>0</v>
          </cell>
          <cell r="T95">
            <v>-0.01</v>
          </cell>
          <cell r="U95">
            <v>0</v>
          </cell>
          <cell r="V95">
            <v>0</v>
          </cell>
          <cell r="W95">
            <v>0.05</v>
          </cell>
          <cell r="X95">
            <v>0</v>
          </cell>
          <cell r="Y95">
            <v>7.5000000000000011E-2</v>
          </cell>
          <cell r="Z95">
            <v>50793750</v>
          </cell>
          <cell r="AA95">
            <v>50133431.25</v>
          </cell>
          <cell r="AB95">
            <v>5173770105</v>
          </cell>
          <cell r="AC95">
            <v>45629718.68181818</v>
          </cell>
          <cell r="AD95">
            <v>4708986967.9636364</v>
          </cell>
          <cell r="AE95" t="str">
            <v>Còn hàng</v>
          </cell>
          <cell r="AF95">
            <v>0</v>
          </cell>
        </row>
        <row r="96">
          <cell r="E96" t="str">
            <v>S3-0701</v>
          </cell>
          <cell r="F96" t="str">
            <v>S3</v>
          </cell>
          <cell r="G96" t="str">
            <v>07</v>
          </cell>
          <cell r="H96" t="str">
            <v>01</v>
          </cell>
          <cell r="I96" t="str">
            <v>3PN</v>
          </cell>
          <cell r="J96" t="str">
            <v>Nam</v>
          </cell>
          <cell r="K96" t="str">
            <v>Đông</v>
          </cell>
          <cell r="L96">
            <v>112.5</v>
          </cell>
          <cell r="M96">
            <v>103.2</v>
          </cell>
          <cell r="N96" t="str">
            <v>Căn góc</v>
          </cell>
          <cell r="O96" t="str">
            <v>Nội khu</v>
          </cell>
          <cell r="P96">
            <v>1.4999999999999999E-2</v>
          </cell>
          <cell r="Q96">
            <v>0</v>
          </cell>
          <cell r="R96">
            <v>1.4999999999999999E-2</v>
          </cell>
          <cell r="S96">
            <v>0</v>
          </cell>
          <cell r="T96">
            <v>0.03</v>
          </cell>
          <cell r="U96">
            <v>0</v>
          </cell>
          <cell r="V96">
            <v>0</v>
          </cell>
          <cell r="W96">
            <v>0.05</v>
          </cell>
          <cell r="X96">
            <v>0</v>
          </cell>
          <cell r="Y96">
            <v>0.11</v>
          </cell>
          <cell r="Z96">
            <v>52447500.000000007</v>
          </cell>
          <cell r="AA96">
            <v>51765682.500000007</v>
          </cell>
          <cell r="AB96">
            <v>5342218434.000001</v>
          </cell>
          <cell r="AC96">
            <v>47113583.454545461</v>
          </cell>
          <cell r="AD96">
            <v>4862121812.5090914</v>
          </cell>
          <cell r="AE96" t="str">
            <v>Còn hàng</v>
          </cell>
          <cell r="AF96">
            <v>0</v>
          </cell>
        </row>
        <row r="97">
          <cell r="E97" t="str">
            <v>S3-0704</v>
          </cell>
          <cell r="F97" t="str">
            <v>S3</v>
          </cell>
          <cell r="G97" t="str">
            <v>07</v>
          </cell>
          <cell r="H97" t="str">
            <v>04</v>
          </cell>
          <cell r="I97" t="str">
            <v>3PN</v>
          </cell>
          <cell r="J97" t="str">
            <v>Đông</v>
          </cell>
          <cell r="K97" t="str">
            <v>Tây</v>
          </cell>
          <cell r="L97">
            <v>115</v>
          </cell>
          <cell r="M97">
            <v>104.8</v>
          </cell>
          <cell r="N97">
            <v>0</v>
          </cell>
          <cell r="O97" t="str">
            <v>Dân cư</v>
          </cell>
          <cell r="P97">
            <v>1.4999999999999999E-2</v>
          </cell>
          <cell r="Q97">
            <v>-0.01</v>
          </cell>
          <cell r="R97">
            <v>0.01</v>
          </cell>
          <cell r="S97">
            <v>0</v>
          </cell>
          <cell r="T97">
            <v>0.02</v>
          </cell>
          <cell r="U97">
            <v>0</v>
          </cell>
          <cell r="V97">
            <v>0</v>
          </cell>
          <cell r="W97">
            <v>0</v>
          </cell>
          <cell r="X97">
            <v>0</v>
          </cell>
          <cell r="Y97">
            <v>3.5000000000000003E-2</v>
          </cell>
          <cell r="Z97">
            <v>48903749.999999993</v>
          </cell>
          <cell r="AA97">
            <v>48268001.249999993</v>
          </cell>
          <cell r="AB97">
            <v>5058486530.999999</v>
          </cell>
          <cell r="AC97">
            <v>43933873.227272719</v>
          </cell>
          <cell r="AD97">
            <v>4604269914.2181807</v>
          </cell>
          <cell r="AE97" t="str">
            <v>Còn hàng</v>
          </cell>
          <cell r="AF97">
            <v>0</v>
          </cell>
        </row>
        <row r="98">
          <cell r="E98" t="str">
            <v>S3-0706</v>
          </cell>
          <cell r="F98" t="str">
            <v>S3</v>
          </cell>
          <cell r="G98" t="str">
            <v>07</v>
          </cell>
          <cell r="H98" t="str">
            <v>06</v>
          </cell>
          <cell r="I98" t="str">
            <v>3PN</v>
          </cell>
          <cell r="J98" t="str">
            <v>Nam</v>
          </cell>
          <cell r="K98" t="str">
            <v>Tây</v>
          </cell>
          <cell r="L98">
            <v>123.9</v>
          </cell>
          <cell r="M98">
            <v>116.7</v>
          </cell>
          <cell r="N98">
            <v>0</v>
          </cell>
          <cell r="O98" t="str">
            <v>Dân cư</v>
          </cell>
          <cell r="P98">
            <v>1.4999999999999999E-2</v>
          </cell>
          <cell r="Q98">
            <v>5.0000000000000001E-3</v>
          </cell>
          <cell r="R98">
            <v>-5.0000000000000001E-3</v>
          </cell>
          <cell r="S98">
            <v>-0.05</v>
          </cell>
          <cell r="T98">
            <v>0.03</v>
          </cell>
          <cell r="U98">
            <v>0</v>
          </cell>
          <cell r="V98">
            <v>-0.05</v>
          </cell>
          <cell r="W98">
            <v>0</v>
          </cell>
          <cell r="X98">
            <v>0</v>
          </cell>
          <cell r="Y98">
            <v>-5.5000000000000007E-2</v>
          </cell>
          <cell r="Z98">
            <v>44651250</v>
          </cell>
          <cell r="AA98">
            <v>44070783.75</v>
          </cell>
          <cell r="AB98">
            <v>5143060463.625</v>
          </cell>
          <cell r="AC98">
            <v>40118220.954545453</v>
          </cell>
          <cell r="AD98">
            <v>4681796385.3954544</v>
          </cell>
          <cell r="AE98" t="str">
            <v>Còn hàng</v>
          </cell>
          <cell r="AF98">
            <v>0</v>
          </cell>
        </row>
        <row r="99">
          <cell r="E99" t="str">
            <v>S3-0708</v>
          </cell>
          <cell r="F99" t="str">
            <v>S3</v>
          </cell>
          <cell r="G99" t="str">
            <v>07</v>
          </cell>
          <cell r="H99" t="str">
            <v>08</v>
          </cell>
          <cell r="I99" t="str">
            <v>3PN</v>
          </cell>
          <cell r="J99" t="str">
            <v>Tây Bắc</v>
          </cell>
          <cell r="K99" t="str">
            <v>Tây Nam</v>
          </cell>
          <cell r="L99">
            <v>123.9</v>
          </cell>
          <cell r="M99">
            <v>116.7</v>
          </cell>
          <cell r="N99">
            <v>0</v>
          </cell>
          <cell r="O99" t="str">
            <v>Dân cư</v>
          </cell>
          <cell r="P99">
            <v>1.4999999999999999E-2</v>
          </cell>
          <cell r="Q99">
            <v>5.0000000000000001E-3</v>
          </cell>
          <cell r="R99">
            <v>-5.0000000000000001E-3</v>
          </cell>
          <cell r="S99">
            <v>-0.05</v>
          </cell>
          <cell r="T99">
            <v>-0.01</v>
          </cell>
          <cell r="U99">
            <v>0</v>
          </cell>
          <cell r="V99">
            <v>-0.05</v>
          </cell>
          <cell r="W99">
            <v>0</v>
          </cell>
          <cell r="X99">
            <v>0</v>
          </cell>
          <cell r="Y99">
            <v>-9.5000000000000001E-2</v>
          </cell>
          <cell r="Z99">
            <v>42761250</v>
          </cell>
          <cell r="AA99">
            <v>42205353.75</v>
          </cell>
          <cell r="AB99">
            <v>4925364782.625</v>
          </cell>
          <cell r="AC99">
            <v>38422375.499999993</v>
          </cell>
          <cell r="AD99">
            <v>4483891220.8499994</v>
          </cell>
          <cell r="AE99" t="str">
            <v>Còn hàng</v>
          </cell>
          <cell r="AF99">
            <v>0</v>
          </cell>
        </row>
        <row r="100">
          <cell r="E100" t="str">
            <v>S3-0710</v>
          </cell>
          <cell r="F100" t="str">
            <v>S3</v>
          </cell>
          <cell r="G100" t="str">
            <v>07</v>
          </cell>
          <cell r="H100" t="str">
            <v>10</v>
          </cell>
          <cell r="I100" t="str">
            <v>3PN</v>
          </cell>
          <cell r="J100" t="str">
            <v>Đông Bắc</v>
          </cell>
          <cell r="K100" t="str">
            <v>Tây Nam</v>
          </cell>
          <cell r="L100">
            <v>115</v>
          </cell>
          <cell r="M100">
            <v>104.8</v>
          </cell>
          <cell r="N100">
            <v>0</v>
          </cell>
          <cell r="O100" t="str">
            <v>Dân cư</v>
          </cell>
          <cell r="P100">
            <v>1.4999999999999999E-2</v>
          </cell>
          <cell r="Q100">
            <v>0</v>
          </cell>
          <cell r="R100">
            <v>0.01</v>
          </cell>
          <cell r="S100">
            <v>0</v>
          </cell>
          <cell r="T100">
            <v>0.01</v>
          </cell>
          <cell r="U100">
            <v>0</v>
          </cell>
          <cell r="V100">
            <v>0</v>
          </cell>
          <cell r="W100">
            <v>0</v>
          </cell>
          <cell r="X100">
            <v>0</v>
          </cell>
          <cell r="Y100">
            <v>3.5000000000000003E-2</v>
          </cell>
          <cell r="Z100">
            <v>48903749.999999993</v>
          </cell>
          <cell r="AA100">
            <v>48268001.249999993</v>
          </cell>
          <cell r="AB100">
            <v>5058486530.999999</v>
          </cell>
          <cell r="AC100">
            <v>43933873.227272719</v>
          </cell>
          <cell r="AD100">
            <v>4604269914.2181807</v>
          </cell>
          <cell r="AE100" t="str">
            <v>Còn hàng</v>
          </cell>
          <cell r="AF100">
            <v>0</v>
          </cell>
        </row>
        <row r="101">
          <cell r="E101" t="str">
            <v>S3-0712</v>
          </cell>
          <cell r="F101" t="str">
            <v>S3</v>
          </cell>
          <cell r="G101" t="str">
            <v>07</v>
          </cell>
          <cell r="H101" t="str">
            <v>12</v>
          </cell>
          <cell r="I101" t="str">
            <v>3PN</v>
          </cell>
          <cell r="J101" t="str">
            <v>Tây Bắc</v>
          </cell>
          <cell r="K101" t="str">
            <v>Tây Nam</v>
          </cell>
          <cell r="L101">
            <v>112.5</v>
          </cell>
          <cell r="M101">
            <v>103.2</v>
          </cell>
          <cell r="N101" t="str">
            <v>Căn góc</v>
          </cell>
          <cell r="O101" t="str">
            <v>Dân cư</v>
          </cell>
          <cell r="P101">
            <v>1.4999999999999999E-2</v>
          </cell>
          <cell r="Q101">
            <v>0</v>
          </cell>
          <cell r="R101">
            <v>1.4999999999999999E-2</v>
          </cell>
          <cell r="S101">
            <v>0</v>
          </cell>
          <cell r="T101">
            <v>-0.01</v>
          </cell>
          <cell r="U101">
            <v>0</v>
          </cell>
          <cell r="V101">
            <v>0</v>
          </cell>
          <cell r="W101">
            <v>0.05</v>
          </cell>
          <cell r="X101">
            <v>0</v>
          </cell>
          <cell r="Y101">
            <v>7.0000000000000007E-2</v>
          </cell>
          <cell r="Z101">
            <v>50557500</v>
          </cell>
          <cell r="AA101">
            <v>49900252.5</v>
          </cell>
          <cell r="AB101">
            <v>5149706058</v>
          </cell>
          <cell r="AC101">
            <v>45417737.999999993</v>
          </cell>
          <cell r="AD101">
            <v>4687110561.5999994</v>
          </cell>
          <cell r="AE101" t="str">
            <v>Còn hàng</v>
          </cell>
          <cell r="AF101">
            <v>0</v>
          </cell>
        </row>
        <row r="102">
          <cell r="E102" t="str">
            <v>S3-0801</v>
          </cell>
          <cell r="F102" t="str">
            <v>S3</v>
          </cell>
          <cell r="G102" t="str">
            <v>08</v>
          </cell>
          <cell r="H102" t="str">
            <v>01</v>
          </cell>
          <cell r="I102" t="str">
            <v>3PN</v>
          </cell>
          <cell r="J102" t="str">
            <v>Nam</v>
          </cell>
          <cell r="K102" t="str">
            <v>Đông</v>
          </cell>
          <cell r="L102">
            <v>112.5</v>
          </cell>
          <cell r="M102">
            <v>103.2</v>
          </cell>
          <cell r="N102" t="str">
            <v>Căn góc</v>
          </cell>
          <cell r="O102" t="str">
            <v>Nội khu</v>
          </cell>
          <cell r="P102">
            <v>0.02</v>
          </cell>
          <cell r="Q102">
            <v>0</v>
          </cell>
          <cell r="R102">
            <v>1.4999999999999999E-2</v>
          </cell>
          <cell r="S102">
            <v>0</v>
          </cell>
          <cell r="T102">
            <v>0.03</v>
          </cell>
          <cell r="U102">
            <v>0</v>
          </cell>
          <cell r="V102">
            <v>0</v>
          </cell>
          <cell r="W102">
            <v>0.05</v>
          </cell>
          <cell r="X102">
            <v>5.0000000000000001E-3</v>
          </cell>
          <cell r="Y102">
            <v>0.12000000000000001</v>
          </cell>
          <cell r="Z102">
            <v>52920000.000000007</v>
          </cell>
          <cell r="AA102">
            <v>52232040.000000007</v>
          </cell>
          <cell r="AB102">
            <v>5390346528.000001</v>
          </cell>
          <cell r="AC102">
            <v>47537544.81818182</v>
          </cell>
          <cell r="AD102">
            <v>4905874625.2363644</v>
          </cell>
          <cell r="AE102" t="str">
            <v>Còn hàng</v>
          </cell>
          <cell r="AF102">
            <v>0</v>
          </cell>
        </row>
        <row r="103">
          <cell r="E103" t="str">
            <v>S3-0804</v>
          </cell>
          <cell r="F103" t="str">
            <v>S3</v>
          </cell>
          <cell r="G103" t="str">
            <v>08</v>
          </cell>
          <cell r="H103" t="str">
            <v>04</v>
          </cell>
          <cell r="I103" t="str">
            <v>3PN</v>
          </cell>
          <cell r="J103" t="str">
            <v>Đông</v>
          </cell>
          <cell r="K103" t="str">
            <v>Tây</v>
          </cell>
          <cell r="L103">
            <v>115</v>
          </cell>
          <cell r="M103">
            <v>104.8</v>
          </cell>
          <cell r="N103">
            <v>0</v>
          </cell>
          <cell r="O103" t="str">
            <v>Dân cư</v>
          </cell>
          <cell r="P103">
            <v>0.02</v>
          </cell>
          <cell r="Q103">
            <v>-0.01</v>
          </cell>
          <cell r="R103">
            <v>0.01</v>
          </cell>
          <cell r="S103">
            <v>0</v>
          </cell>
          <cell r="T103">
            <v>0.02</v>
          </cell>
          <cell r="U103">
            <v>0</v>
          </cell>
          <cell r="V103">
            <v>0</v>
          </cell>
          <cell r="W103">
            <v>0</v>
          </cell>
          <cell r="X103">
            <v>5.0000000000000001E-3</v>
          </cell>
          <cell r="Y103">
            <v>4.4999999999999998E-2</v>
          </cell>
          <cell r="Z103">
            <v>49376250</v>
          </cell>
          <cell r="AA103">
            <v>48734358.75</v>
          </cell>
          <cell r="AB103">
            <v>5107360797</v>
          </cell>
          <cell r="AC103">
            <v>44357834.590909094</v>
          </cell>
          <cell r="AD103">
            <v>4648701065.1272726</v>
          </cell>
          <cell r="AE103" t="str">
            <v>Còn hàng</v>
          </cell>
          <cell r="AF103">
            <v>0</v>
          </cell>
        </row>
        <row r="104">
          <cell r="E104" t="str">
            <v>S3-0806</v>
          </cell>
          <cell r="F104" t="str">
            <v>S3</v>
          </cell>
          <cell r="G104" t="str">
            <v>08</v>
          </cell>
          <cell r="H104" t="str">
            <v>06</v>
          </cell>
          <cell r="I104" t="str">
            <v>3PN</v>
          </cell>
          <cell r="J104" t="str">
            <v>Nam</v>
          </cell>
          <cell r="K104" t="str">
            <v>Tây</v>
          </cell>
          <cell r="L104">
            <v>123.9</v>
          </cell>
          <cell r="M104">
            <v>116.7</v>
          </cell>
          <cell r="N104">
            <v>0</v>
          </cell>
          <cell r="O104" t="str">
            <v>Dân cư</v>
          </cell>
          <cell r="P104">
            <v>0.02</v>
          </cell>
          <cell r="Q104">
            <v>5.0000000000000001E-3</v>
          </cell>
          <cell r="R104">
            <v>-5.0000000000000001E-3</v>
          </cell>
          <cell r="S104">
            <v>-0.05</v>
          </cell>
          <cell r="T104">
            <v>0.03</v>
          </cell>
          <cell r="U104">
            <v>0</v>
          </cell>
          <cell r="V104">
            <v>-0.05</v>
          </cell>
          <cell r="W104">
            <v>0</v>
          </cell>
          <cell r="X104">
            <v>5.0000000000000001E-3</v>
          </cell>
          <cell r="Y104">
            <v>-4.5000000000000005E-2</v>
          </cell>
          <cell r="Z104">
            <v>45123750</v>
          </cell>
          <cell r="AA104">
            <v>44537141.25</v>
          </cell>
          <cell r="AB104">
            <v>5197484383.875</v>
          </cell>
          <cell r="AC104">
            <v>40542182.318181813</v>
          </cell>
          <cell r="AD104">
            <v>4731272676.5318174</v>
          </cell>
          <cell r="AE104" t="str">
            <v>Còn hàng</v>
          </cell>
          <cell r="AF104">
            <v>0</v>
          </cell>
        </row>
        <row r="105">
          <cell r="E105" t="str">
            <v>S3-0808</v>
          </cell>
          <cell r="F105" t="str">
            <v>S3</v>
          </cell>
          <cell r="G105" t="str">
            <v>08</v>
          </cell>
          <cell r="H105" t="str">
            <v>08</v>
          </cell>
          <cell r="I105" t="str">
            <v>3PN</v>
          </cell>
          <cell r="J105" t="str">
            <v>Tây Bắc</v>
          </cell>
          <cell r="K105" t="str">
            <v>Tây Nam</v>
          </cell>
          <cell r="L105">
            <v>123.9</v>
          </cell>
          <cell r="M105">
            <v>116.7</v>
          </cell>
          <cell r="N105">
            <v>0</v>
          </cell>
          <cell r="O105" t="str">
            <v>Dân cư</v>
          </cell>
          <cell r="P105">
            <v>0.02</v>
          </cell>
          <cell r="Q105">
            <v>5.0000000000000001E-3</v>
          </cell>
          <cell r="R105">
            <v>-5.0000000000000001E-3</v>
          </cell>
          <cell r="S105">
            <v>-0.05</v>
          </cell>
          <cell r="T105">
            <v>-0.01</v>
          </cell>
          <cell r="U105">
            <v>0</v>
          </cell>
          <cell r="V105">
            <v>-0.05</v>
          </cell>
          <cell r="W105">
            <v>0</v>
          </cell>
          <cell r="X105">
            <v>5.0000000000000001E-3</v>
          </cell>
          <cell r="Y105">
            <v>-8.4999999999999992E-2</v>
          </cell>
          <cell r="Z105">
            <v>43233750</v>
          </cell>
          <cell r="AA105">
            <v>42671711.25</v>
          </cell>
          <cell r="AB105">
            <v>4979788702.875</v>
          </cell>
          <cell r="AC105">
            <v>38846336.86363636</v>
          </cell>
          <cell r="AD105">
            <v>4533367511.9863634</v>
          </cell>
          <cell r="AE105" t="str">
            <v>Còn hàng</v>
          </cell>
          <cell r="AF105">
            <v>0</v>
          </cell>
        </row>
        <row r="106">
          <cell r="E106" t="str">
            <v>S3-0810</v>
          </cell>
          <cell r="F106" t="str">
            <v>S3</v>
          </cell>
          <cell r="G106" t="str">
            <v>08</v>
          </cell>
          <cell r="H106" t="str">
            <v>10</v>
          </cell>
          <cell r="I106" t="str">
            <v>3PN</v>
          </cell>
          <cell r="J106" t="str">
            <v>Đông Bắc</v>
          </cell>
          <cell r="K106" t="str">
            <v>Tây Nam</v>
          </cell>
          <cell r="L106">
            <v>115</v>
          </cell>
          <cell r="M106">
            <v>104.8</v>
          </cell>
          <cell r="N106">
            <v>0</v>
          </cell>
          <cell r="O106" t="str">
            <v>Dân cư</v>
          </cell>
          <cell r="P106">
            <v>0.02</v>
          </cell>
          <cell r="Q106">
            <v>0</v>
          </cell>
          <cell r="R106">
            <v>0.01</v>
          </cell>
          <cell r="S106">
            <v>0</v>
          </cell>
          <cell r="T106">
            <v>0.01</v>
          </cell>
          <cell r="U106">
            <v>0</v>
          </cell>
          <cell r="V106">
            <v>0</v>
          </cell>
          <cell r="W106">
            <v>0</v>
          </cell>
          <cell r="X106">
            <v>5.0000000000000001E-3</v>
          </cell>
          <cell r="Y106">
            <v>4.4999999999999998E-2</v>
          </cell>
          <cell r="Z106">
            <v>49376250</v>
          </cell>
          <cell r="AA106">
            <v>48734358.75</v>
          </cell>
          <cell r="AB106">
            <v>5107360797</v>
          </cell>
          <cell r="AC106">
            <v>44357834.590909094</v>
          </cell>
          <cell r="AD106">
            <v>4648701065.1272726</v>
          </cell>
          <cell r="AE106" t="str">
            <v>Còn hàng</v>
          </cell>
          <cell r="AF106">
            <v>0</v>
          </cell>
        </row>
        <row r="107">
          <cell r="E107" t="str">
            <v>S3-0811</v>
          </cell>
          <cell r="F107" t="str">
            <v>S3</v>
          </cell>
          <cell r="G107" t="str">
            <v>08</v>
          </cell>
          <cell r="H107" t="str">
            <v>11</v>
          </cell>
          <cell r="I107" t="str">
            <v>3PN</v>
          </cell>
          <cell r="J107" t="str">
            <v>Tây Bắc</v>
          </cell>
          <cell r="K107" t="str">
            <v>Đông Bắc</v>
          </cell>
          <cell r="L107">
            <v>112.5</v>
          </cell>
          <cell r="M107">
            <v>103.2</v>
          </cell>
          <cell r="N107" t="str">
            <v>Căn góc</v>
          </cell>
          <cell r="O107" t="str">
            <v>Nội khu</v>
          </cell>
          <cell r="P107">
            <v>0.02</v>
          </cell>
          <cell r="Q107">
            <v>0</v>
          </cell>
          <cell r="R107">
            <v>1.4999999999999999E-2</v>
          </cell>
          <cell r="S107">
            <v>0</v>
          </cell>
          <cell r="T107">
            <v>-0.01</v>
          </cell>
          <cell r="U107">
            <v>0</v>
          </cell>
          <cell r="V107">
            <v>0</v>
          </cell>
          <cell r="W107">
            <v>0.05</v>
          </cell>
          <cell r="X107">
            <v>5.0000000000000001E-3</v>
          </cell>
          <cell r="Y107">
            <v>8.0000000000000016E-2</v>
          </cell>
          <cell r="Z107">
            <v>51030000</v>
          </cell>
          <cell r="AA107">
            <v>50366610</v>
          </cell>
          <cell r="AB107">
            <v>5197834152</v>
          </cell>
          <cell r="AC107">
            <v>45841699.36363636</v>
          </cell>
          <cell r="AD107">
            <v>4730863374.3272724</v>
          </cell>
          <cell r="AE107" t="str">
            <v>Còn hàng</v>
          </cell>
          <cell r="AF107">
            <v>0</v>
          </cell>
        </row>
        <row r="108">
          <cell r="E108" t="str">
            <v>S3-0812</v>
          </cell>
          <cell r="F108" t="str">
            <v>S3</v>
          </cell>
          <cell r="G108" t="str">
            <v>08</v>
          </cell>
          <cell r="H108" t="str">
            <v>12</v>
          </cell>
          <cell r="I108" t="str">
            <v>3PN</v>
          </cell>
          <cell r="J108" t="str">
            <v>Tây Bắc</v>
          </cell>
          <cell r="K108" t="str">
            <v>Tây Nam</v>
          </cell>
          <cell r="L108">
            <v>112.5</v>
          </cell>
          <cell r="M108">
            <v>103.2</v>
          </cell>
          <cell r="N108" t="str">
            <v>Căn góc</v>
          </cell>
          <cell r="O108" t="str">
            <v>Dân cư</v>
          </cell>
          <cell r="P108">
            <v>0.02</v>
          </cell>
          <cell r="Q108">
            <v>0</v>
          </cell>
          <cell r="R108">
            <v>1.4999999999999999E-2</v>
          </cell>
          <cell r="S108">
            <v>0</v>
          </cell>
          <cell r="T108">
            <v>-0.01</v>
          </cell>
          <cell r="U108">
            <v>0</v>
          </cell>
          <cell r="V108">
            <v>0</v>
          </cell>
          <cell r="W108">
            <v>0.05</v>
          </cell>
          <cell r="X108">
            <v>5.0000000000000001E-3</v>
          </cell>
          <cell r="Y108">
            <v>8.0000000000000016E-2</v>
          </cell>
          <cell r="Z108">
            <v>51030000</v>
          </cell>
          <cell r="AA108">
            <v>50366610</v>
          </cell>
          <cell r="AB108">
            <v>5197834152</v>
          </cell>
          <cell r="AC108">
            <v>45841699.36363636</v>
          </cell>
          <cell r="AD108">
            <v>4730863374.3272724</v>
          </cell>
          <cell r="AE108" t="str">
            <v>Còn hàng</v>
          </cell>
          <cell r="AF108">
            <v>0</v>
          </cell>
        </row>
        <row r="109">
          <cell r="E109" t="str">
            <v>S3-0901</v>
          </cell>
          <cell r="F109" t="str">
            <v>S3</v>
          </cell>
          <cell r="G109" t="str">
            <v>09</v>
          </cell>
          <cell r="H109" t="str">
            <v>01</v>
          </cell>
          <cell r="I109" t="str">
            <v>3PN</v>
          </cell>
          <cell r="J109" t="str">
            <v>Nam</v>
          </cell>
          <cell r="K109" t="str">
            <v>Đông</v>
          </cell>
          <cell r="L109">
            <v>112.5</v>
          </cell>
          <cell r="M109">
            <v>103.2</v>
          </cell>
          <cell r="N109" t="str">
            <v>Căn góc</v>
          </cell>
          <cell r="O109" t="str">
            <v>Nội khu</v>
          </cell>
          <cell r="P109">
            <v>2.5000000000000001E-2</v>
          </cell>
          <cell r="Q109">
            <v>0</v>
          </cell>
          <cell r="R109">
            <v>1.4999999999999999E-2</v>
          </cell>
          <cell r="S109">
            <v>0</v>
          </cell>
          <cell r="T109">
            <v>0.03</v>
          </cell>
          <cell r="U109">
            <v>0</v>
          </cell>
          <cell r="V109">
            <v>0</v>
          </cell>
          <cell r="W109">
            <v>0.05</v>
          </cell>
          <cell r="X109">
            <v>0</v>
          </cell>
          <cell r="Y109">
            <v>0.12000000000000001</v>
          </cell>
          <cell r="Z109">
            <v>52920000.000000007</v>
          </cell>
          <cell r="AA109">
            <v>52232040.000000007</v>
          </cell>
          <cell r="AB109">
            <v>5390346528.000001</v>
          </cell>
          <cell r="AC109">
            <v>47537544.81818182</v>
          </cell>
          <cell r="AD109">
            <v>4905874625.2363644</v>
          </cell>
          <cell r="AE109" t="str">
            <v>Phú Điền</v>
          </cell>
          <cell r="AF109">
            <v>0</v>
          </cell>
        </row>
        <row r="110">
          <cell r="E110" t="str">
            <v>S3-0902</v>
          </cell>
          <cell r="F110" t="str">
            <v>S3</v>
          </cell>
          <cell r="G110" t="str">
            <v>09</v>
          </cell>
          <cell r="H110" t="str">
            <v>02</v>
          </cell>
          <cell r="I110" t="str">
            <v>3PN</v>
          </cell>
          <cell r="J110" t="str">
            <v>Nam</v>
          </cell>
          <cell r="K110" t="str">
            <v>Tây</v>
          </cell>
          <cell r="L110">
            <v>112.5</v>
          </cell>
          <cell r="M110">
            <v>103.2</v>
          </cell>
          <cell r="N110" t="str">
            <v>Căn góc</v>
          </cell>
          <cell r="O110" t="str">
            <v>Dân cư</v>
          </cell>
          <cell r="P110">
            <v>2.5000000000000001E-2</v>
          </cell>
          <cell r="Q110">
            <v>0</v>
          </cell>
          <cell r="R110">
            <v>1.4999999999999999E-2</v>
          </cell>
          <cell r="S110">
            <v>0</v>
          </cell>
          <cell r="T110">
            <v>0.03</v>
          </cell>
          <cell r="U110">
            <v>0</v>
          </cell>
          <cell r="V110">
            <v>0</v>
          </cell>
          <cell r="W110">
            <v>0.05</v>
          </cell>
          <cell r="X110">
            <v>0</v>
          </cell>
          <cell r="Y110">
            <v>0.12000000000000001</v>
          </cell>
          <cell r="Z110">
            <v>52920000.000000007</v>
          </cell>
          <cell r="AA110">
            <v>52232040.000000007</v>
          </cell>
          <cell r="AB110">
            <v>5390346528.000001</v>
          </cell>
          <cell r="AC110">
            <v>47537544.81818182</v>
          </cell>
          <cell r="AD110">
            <v>4905874625.2363644</v>
          </cell>
          <cell r="AE110" t="str">
            <v>Phú Điền</v>
          </cell>
          <cell r="AF110">
            <v>0</v>
          </cell>
        </row>
        <row r="111">
          <cell r="E111" t="str">
            <v>S3-0903</v>
          </cell>
          <cell r="F111" t="str">
            <v>S3</v>
          </cell>
          <cell r="G111" t="str">
            <v>09</v>
          </cell>
          <cell r="H111" t="str">
            <v>03</v>
          </cell>
          <cell r="I111" t="str">
            <v>2PN</v>
          </cell>
          <cell r="J111" t="str">
            <v>Tây</v>
          </cell>
          <cell r="K111" t="str">
            <v xml:space="preserve">Đông </v>
          </cell>
          <cell r="L111">
            <v>96.3</v>
          </cell>
          <cell r="M111">
            <v>90</v>
          </cell>
          <cell r="N111">
            <v>0</v>
          </cell>
          <cell r="O111" t="str">
            <v>Nội khu</v>
          </cell>
          <cell r="P111">
            <v>2.5000000000000001E-2</v>
          </cell>
          <cell r="Q111">
            <v>0</v>
          </cell>
          <cell r="R111">
            <v>0</v>
          </cell>
          <cell r="S111">
            <v>-5.0000000000000001E-3</v>
          </cell>
          <cell r="T111">
            <v>-0.02</v>
          </cell>
          <cell r="U111">
            <v>0</v>
          </cell>
          <cell r="V111">
            <v>0.03</v>
          </cell>
          <cell r="W111">
            <v>0</v>
          </cell>
          <cell r="X111">
            <v>0</v>
          </cell>
          <cell r="Y111">
            <v>0.03</v>
          </cell>
          <cell r="Z111">
            <v>48667500</v>
          </cell>
          <cell r="AA111">
            <v>48034822.5</v>
          </cell>
          <cell r="AB111">
            <v>4323134025</v>
          </cell>
          <cell r="AC111">
            <v>43721892.545454547</v>
          </cell>
          <cell r="AD111">
            <v>3934970329.090909</v>
          </cell>
          <cell r="AE111" t="str">
            <v>Phú Điền</v>
          </cell>
          <cell r="AF111">
            <v>0</v>
          </cell>
        </row>
        <row r="112">
          <cell r="E112" t="str">
            <v>S3-0904</v>
          </cell>
          <cell r="F112" t="str">
            <v>S3</v>
          </cell>
          <cell r="G112" t="str">
            <v>09</v>
          </cell>
          <cell r="H112" t="str">
            <v>04</v>
          </cell>
          <cell r="I112" t="str">
            <v>3PN</v>
          </cell>
          <cell r="J112" t="str">
            <v>Đông</v>
          </cell>
          <cell r="K112" t="str">
            <v>Tây</v>
          </cell>
          <cell r="L112">
            <v>115</v>
          </cell>
          <cell r="M112">
            <v>104.8</v>
          </cell>
          <cell r="N112">
            <v>0</v>
          </cell>
          <cell r="O112" t="str">
            <v>Dân cư</v>
          </cell>
          <cell r="P112">
            <v>2.5000000000000001E-2</v>
          </cell>
          <cell r="Q112">
            <v>-0.01</v>
          </cell>
          <cell r="R112">
            <v>0.01</v>
          </cell>
          <cell r="S112">
            <v>0</v>
          </cell>
          <cell r="T112">
            <v>0.02</v>
          </cell>
          <cell r="U112">
            <v>0</v>
          </cell>
          <cell r="V112">
            <v>0</v>
          </cell>
          <cell r="W112">
            <v>0</v>
          </cell>
          <cell r="X112">
            <v>0</v>
          </cell>
          <cell r="Y112">
            <v>4.4999999999999998E-2</v>
          </cell>
          <cell r="Z112">
            <v>49376250</v>
          </cell>
          <cell r="AA112">
            <v>48734358.75</v>
          </cell>
          <cell r="AB112">
            <v>5107360797</v>
          </cell>
          <cell r="AC112">
            <v>44357834.590909094</v>
          </cell>
          <cell r="AD112">
            <v>4648701065.1272726</v>
          </cell>
          <cell r="AE112" t="str">
            <v>Phú Điền</v>
          </cell>
          <cell r="AF112" t="str">
            <v>HDBank</v>
          </cell>
        </row>
        <row r="113">
          <cell r="E113" t="str">
            <v>S3-0905</v>
          </cell>
          <cell r="F113" t="str">
            <v>S3</v>
          </cell>
          <cell r="G113" t="str">
            <v>09</v>
          </cell>
          <cell r="H113" t="str">
            <v>05</v>
          </cell>
          <cell r="I113" t="str">
            <v>2PN</v>
          </cell>
          <cell r="J113" t="str">
            <v>Tây</v>
          </cell>
          <cell r="K113" t="str">
            <v>Đông</v>
          </cell>
          <cell r="L113">
            <v>79.599999999999994</v>
          </cell>
          <cell r="M113">
            <v>72.900000000000006</v>
          </cell>
          <cell r="N113">
            <v>0</v>
          </cell>
          <cell r="O113" t="str">
            <v>Nội khu</v>
          </cell>
          <cell r="P113">
            <v>2.5000000000000001E-2</v>
          </cell>
          <cell r="Q113">
            <v>0</v>
          </cell>
          <cell r="R113">
            <v>0</v>
          </cell>
          <cell r="S113">
            <v>-5.0000000000000001E-3</v>
          </cell>
          <cell r="T113">
            <v>-0.02</v>
          </cell>
          <cell r="U113">
            <v>0</v>
          </cell>
          <cell r="V113">
            <v>0.08</v>
          </cell>
          <cell r="W113">
            <v>0</v>
          </cell>
          <cell r="X113">
            <v>0</v>
          </cell>
          <cell r="Y113">
            <v>0.08</v>
          </cell>
          <cell r="Z113">
            <v>51030000</v>
          </cell>
          <cell r="AA113">
            <v>50366610</v>
          </cell>
          <cell r="AB113">
            <v>3671725869.0000005</v>
          </cell>
          <cell r="AC113">
            <v>45841699.363636367</v>
          </cell>
          <cell r="AD113">
            <v>3341859883.6090913</v>
          </cell>
          <cell r="AE113" t="str">
            <v>Phú Điền</v>
          </cell>
          <cell r="AF113">
            <v>0</v>
          </cell>
        </row>
        <row r="114">
          <cell r="E114" t="str">
            <v>S3-0906</v>
          </cell>
          <cell r="F114" t="str">
            <v>S3</v>
          </cell>
          <cell r="G114" t="str">
            <v>09</v>
          </cell>
          <cell r="H114" t="str">
            <v>06</v>
          </cell>
          <cell r="I114" t="str">
            <v>3PN</v>
          </cell>
          <cell r="J114" t="str">
            <v>Nam</v>
          </cell>
          <cell r="K114" t="str">
            <v>Tây</v>
          </cell>
          <cell r="L114">
            <v>123.9</v>
          </cell>
          <cell r="M114">
            <v>116.7</v>
          </cell>
          <cell r="N114">
            <v>0</v>
          </cell>
          <cell r="O114" t="str">
            <v>Dân cư</v>
          </cell>
          <cell r="P114">
            <v>2.5000000000000001E-2</v>
          </cell>
          <cell r="Q114">
            <v>5.0000000000000001E-3</v>
          </cell>
          <cell r="R114">
            <v>-5.0000000000000001E-3</v>
          </cell>
          <cell r="S114">
            <v>-0.05</v>
          </cell>
          <cell r="T114">
            <v>0.03</v>
          </cell>
          <cell r="U114">
            <v>0</v>
          </cell>
          <cell r="V114">
            <v>-0.05</v>
          </cell>
          <cell r="W114">
            <v>0</v>
          </cell>
          <cell r="X114">
            <v>0</v>
          </cell>
          <cell r="Y114">
            <v>-4.5000000000000005E-2</v>
          </cell>
          <cell r="Z114">
            <v>45123750</v>
          </cell>
          <cell r="AA114">
            <v>44537141.25</v>
          </cell>
          <cell r="AB114">
            <v>5197484383.875</v>
          </cell>
          <cell r="AC114">
            <v>40542182.318181813</v>
          </cell>
          <cell r="AD114">
            <v>4731272676.5318174</v>
          </cell>
          <cell r="AE114" t="str">
            <v>Phú Điền</v>
          </cell>
          <cell r="AF114" t="str">
            <v>HDBank</v>
          </cell>
        </row>
        <row r="115">
          <cell r="E115" t="str">
            <v>S3-0907</v>
          </cell>
          <cell r="F115" t="str">
            <v>S3</v>
          </cell>
          <cell r="G115" t="str">
            <v>09</v>
          </cell>
          <cell r="H115" t="str">
            <v>07</v>
          </cell>
          <cell r="I115" t="str">
            <v>2PN</v>
          </cell>
          <cell r="J115" t="str">
            <v>Tây Nam</v>
          </cell>
          <cell r="K115" t="str">
            <v>Đông Bắc</v>
          </cell>
          <cell r="L115">
            <v>79.599999999999994</v>
          </cell>
          <cell r="M115">
            <v>72.900000000000006</v>
          </cell>
          <cell r="N115">
            <v>0</v>
          </cell>
          <cell r="O115" t="str">
            <v>Nội khu</v>
          </cell>
          <cell r="P115">
            <v>2.5000000000000001E-2</v>
          </cell>
          <cell r="Q115">
            <v>-5.0000000000000001E-3</v>
          </cell>
          <cell r="R115">
            <v>0</v>
          </cell>
          <cell r="S115">
            <v>-5.0000000000000001E-3</v>
          </cell>
          <cell r="T115">
            <v>0.01</v>
          </cell>
          <cell r="U115">
            <v>0</v>
          </cell>
          <cell r="V115">
            <v>0.08</v>
          </cell>
          <cell r="W115">
            <v>0</v>
          </cell>
          <cell r="X115">
            <v>0</v>
          </cell>
          <cell r="Y115">
            <v>0.10500000000000001</v>
          </cell>
          <cell r="Z115">
            <v>52211250</v>
          </cell>
          <cell r="AA115">
            <v>51532503.75</v>
          </cell>
          <cell r="AB115">
            <v>3756719523.3750005</v>
          </cell>
          <cell r="AC115">
            <v>46901602.772727273</v>
          </cell>
          <cell r="AD115">
            <v>3419126842.1318183</v>
          </cell>
          <cell r="AE115" t="str">
            <v>Phú Điền</v>
          </cell>
          <cell r="AF115">
            <v>0</v>
          </cell>
        </row>
        <row r="116">
          <cell r="E116" t="str">
            <v>S3-0908</v>
          </cell>
          <cell r="F116" t="str">
            <v>S3</v>
          </cell>
          <cell r="G116" t="str">
            <v>09</v>
          </cell>
          <cell r="H116" t="str">
            <v>08</v>
          </cell>
          <cell r="I116" t="str">
            <v>3PN</v>
          </cell>
          <cell r="J116" t="str">
            <v>Tây Bắc</v>
          </cell>
          <cell r="K116" t="str">
            <v>Tây Nam</v>
          </cell>
          <cell r="L116">
            <v>123.9</v>
          </cell>
          <cell r="M116">
            <v>116.7</v>
          </cell>
          <cell r="N116">
            <v>0</v>
          </cell>
          <cell r="O116" t="str">
            <v>Dân cư</v>
          </cell>
          <cell r="P116">
            <v>2.5000000000000001E-2</v>
          </cell>
          <cell r="Q116">
            <v>5.0000000000000001E-3</v>
          </cell>
          <cell r="R116">
            <v>-5.0000000000000001E-3</v>
          </cell>
          <cell r="S116">
            <v>-0.05</v>
          </cell>
          <cell r="T116">
            <v>-0.01</v>
          </cell>
          <cell r="U116">
            <v>0</v>
          </cell>
          <cell r="V116">
            <v>-0.05</v>
          </cell>
          <cell r="W116">
            <v>0</v>
          </cell>
          <cell r="X116">
            <v>0</v>
          </cell>
          <cell r="Y116">
            <v>-8.5000000000000006E-2</v>
          </cell>
          <cell r="Z116">
            <v>43233750</v>
          </cell>
          <cell r="AA116">
            <v>42671711.25</v>
          </cell>
          <cell r="AB116">
            <v>4979788702.875</v>
          </cell>
          <cell r="AC116">
            <v>38846336.86363636</v>
          </cell>
          <cell r="AD116">
            <v>4533367511.9863634</v>
          </cell>
          <cell r="AE116" t="str">
            <v>Phú Điền</v>
          </cell>
          <cell r="AF116" t="str">
            <v>HDBank</v>
          </cell>
        </row>
        <row r="117">
          <cell r="E117" t="str">
            <v>S3-0909</v>
          </cell>
          <cell r="F117" t="str">
            <v>S3</v>
          </cell>
          <cell r="G117" t="str">
            <v>09</v>
          </cell>
          <cell r="H117" t="str">
            <v>09</v>
          </cell>
          <cell r="I117" t="str">
            <v>2PN</v>
          </cell>
          <cell r="J117" t="str">
            <v>Tây Nam</v>
          </cell>
          <cell r="K117" t="str">
            <v>Đông Bắc</v>
          </cell>
          <cell r="L117">
            <v>96.3</v>
          </cell>
          <cell r="M117">
            <v>90</v>
          </cell>
          <cell r="N117">
            <v>0</v>
          </cell>
          <cell r="O117" t="str">
            <v>Nội khu</v>
          </cell>
          <cell r="P117">
            <v>2.5000000000000001E-2</v>
          </cell>
          <cell r="Q117">
            <v>0</v>
          </cell>
          <cell r="R117">
            <v>0</v>
          </cell>
          <cell r="S117">
            <v>-5.0000000000000001E-3</v>
          </cell>
          <cell r="T117">
            <v>0.01</v>
          </cell>
          <cell r="U117">
            <v>0</v>
          </cell>
          <cell r="V117">
            <v>0.03</v>
          </cell>
          <cell r="W117">
            <v>0</v>
          </cell>
          <cell r="X117">
            <v>0</v>
          </cell>
          <cell r="Y117">
            <v>0.06</v>
          </cell>
          <cell r="Z117">
            <v>50085000</v>
          </cell>
          <cell r="AA117">
            <v>49433895</v>
          </cell>
          <cell r="AB117">
            <v>4449050550</v>
          </cell>
          <cell r="AC117">
            <v>44993776.636363633</v>
          </cell>
          <cell r="AD117">
            <v>4049439897.272727</v>
          </cell>
          <cell r="AE117" t="str">
            <v>Phú Điền</v>
          </cell>
          <cell r="AF117">
            <v>0</v>
          </cell>
        </row>
        <row r="118">
          <cell r="E118" t="str">
            <v>S3-0910</v>
          </cell>
          <cell r="F118" t="str">
            <v>S3</v>
          </cell>
          <cell r="G118" t="str">
            <v>09</v>
          </cell>
          <cell r="H118" t="str">
            <v>10</v>
          </cell>
          <cell r="I118" t="str">
            <v>3PN</v>
          </cell>
          <cell r="J118" t="str">
            <v>Đông Bắc</v>
          </cell>
          <cell r="K118" t="str">
            <v>Tây Nam</v>
          </cell>
          <cell r="L118">
            <v>115</v>
          </cell>
          <cell r="M118">
            <v>104.8</v>
          </cell>
          <cell r="N118">
            <v>0</v>
          </cell>
          <cell r="O118" t="str">
            <v>Dân cư</v>
          </cell>
          <cell r="P118">
            <v>2.5000000000000001E-2</v>
          </cell>
          <cell r="Q118">
            <v>0</v>
          </cell>
          <cell r="R118">
            <v>0.01</v>
          </cell>
          <cell r="S118">
            <v>0</v>
          </cell>
          <cell r="T118">
            <v>0.01</v>
          </cell>
          <cell r="U118">
            <v>0</v>
          </cell>
          <cell r="V118">
            <v>0</v>
          </cell>
          <cell r="W118">
            <v>0</v>
          </cell>
          <cell r="X118">
            <v>0</v>
          </cell>
          <cell r="Y118">
            <v>4.5000000000000005E-2</v>
          </cell>
          <cell r="Z118">
            <v>49376250</v>
          </cell>
          <cell r="AA118">
            <v>48734358.75</v>
          </cell>
          <cell r="AB118">
            <v>5107360797</v>
          </cell>
          <cell r="AC118">
            <v>44357834.590909094</v>
          </cell>
          <cell r="AD118">
            <v>4648701065.1272726</v>
          </cell>
          <cell r="AE118" t="str">
            <v>Phú Điền</v>
          </cell>
          <cell r="AF118" t="str">
            <v>HDBank</v>
          </cell>
        </row>
        <row r="119">
          <cell r="E119" t="str">
            <v>S3-0911</v>
          </cell>
          <cell r="F119" t="str">
            <v>S3</v>
          </cell>
          <cell r="G119" t="str">
            <v>09</v>
          </cell>
          <cell r="H119" t="str">
            <v>11</v>
          </cell>
          <cell r="I119" t="str">
            <v>3PN</v>
          </cell>
          <cell r="J119" t="str">
            <v>Tây Bắc</v>
          </cell>
          <cell r="K119" t="str">
            <v>Đông Bắc</v>
          </cell>
          <cell r="L119">
            <v>112.5</v>
          </cell>
          <cell r="M119">
            <v>103.2</v>
          </cell>
          <cell r="N119" t="str">
            <v>Căn góc</v>
          </cell>
          <cell r="O119" t="str">
            <v>Nội khu</v>
          </cell>
          <cell r="P119">
            <v>2.5000000000000001E-2</v>
          </cell>
          <cell r="Q119">
            <v>0</v>
          </cell>
          <cell r="R119">
            <v>1.4999999999999999E-2</v>
          </cell>
          <cell r="S119">
            <v>0</v>
          </cell>
          <cell r="T119">
            <v>-0.01</v>
          </cell>
          <cell r="U119">
            <v>0</v>
          </cell>
          <cell r="V119">
            <v>0</v>
          </cell>
          <cell r="W119">
            <v>0.05</v>
          </cell>
          <cell r="X119">
            <v>0</v>
          </cell>
          <cell r="Y119">
            <v>0.08</v>
          </cell>
          <cell r="Z119">
            <v>51030000</v>
          </cell>
          <cell r="AA119">
            <v>50366610</v>
          </cell>
          <cell r="AB119">
            <v>5197834152</v>
          </cell>
          <cell r="AC119">
            <v>45841699.36363636</v>
          </cell>
          <cell r="AD119">
            <v>4730863374.3272724</v>
          </cell>
          <cell r="AE119" t="str">
            <v>Phú Điền</v>
          </cell>
          <cell r="AF119" t="str">
            <v>HDBank</v>
          </cell>
        </row>
        <row r="120">
          <cell r="E120" t="str">
            <v>S3-0912</v>
          </cell>
          <cell r="F120" t="str">
            <v>S3</v>
          </cell>
          <cell r="G120" t="str">
            <v>09</v>
          </cell>
          <cell r="H120" t="str">
            <v>12</v>
          </cell>
          <cell r="I120" t="str">
            <v>3PN</v>
          </cell>
          <cell r="J120" t="str">
            <v>Tây Bắc</v>
          </cell>
          <cell r="K120" t="str">
            <v>Tây Nam</v>
          </cell>
          <cell r="L120">
            <v>112.5</v>
          </cell>
          <cell r="M120">
            <v>103.2</v>
          </cell>
          <cell r="N120" t="str">
            <v>Căn góc</v>
          </cell>
          <cell r="O120" t="str">
            <v>Dân cư</v>
          </cell>
          <cell r="P120">
            <v>2.5000000000000001E-2</v>
          </cell>
          <cell r="Q120">
            <v>0</v>
          </cell>
          <cell r="R120">
            <v>1.4999999999999999E-2</v>
          </cell>
          <cell r="S120">
            <v>0</v>
          </cell>
          <cell r="T120">
            <v>-0.01</v>
          </cell>
          <cell r="U120">
            <v>0</v>
          </cell>
          <cell r="V120">
            <v>0</v>
          </cell>
          <cell r="W120">
            <v>0.05</v>
          </cell>
          <cell r="X120">
            <v>0</v>
          </cell>
          <cell r="Y120">
            <v>0.08</v>
          </cell>
          <cell r="Z120">
            <v>51030000</v>
          </cell>
          <cell r="AA120">
            <v>50366610</v>
          </cell>
          <cell r="AB120">
            <v>5197834152</v>
          </cell>
          <cell r="AC120">
            <v>45841699.36363636</v>
          </cell>
          <cell r="AD120">
            <v>4730863374.3272724</v>
          </cell>
          <cell r="AE120" t="str">
            <v>Phú Điền</v>
          </cell>
          <cell r="AF120" t="str">
            <v>HDBank</v>
          </cell>
        </row>
        <row r="121">
          <cell r="E121" t="str">
            <v>S3-1001</v>
          </cell>
          <cell r="F121" t="str">
            <v>S3</v>
          </cell>
          <cell r="G121" t="str">
            <v>10</v>
          </cell>
          <cell r="H121" t="str">
            <v>01</v>
          </cell>
          <cell r="I121" t="str">
            <v>3PN</v>
          </cell>
          <cell r="J121" t="str">
            <v>Nam</v>
          </cell>
          <cell r="K121" t="str">
            <v>Đông</v>
          </cell>
          <cell r="L121">
            <v>112.5</v>
          </cell>
          <cell r="M121">
            <v>103.2</v>
          </cell>
          <cell r="N121" t="str">
            <v>Căn góc</v>
          </cell>
          <cell r="O121" t="str">
            <v>Nội khu</v>
          </cell>
          <cell r="P121">
            <v>0.03</v>
          </cell>
          <cell r="Q121">
            <v>0</v>
          </cell>
          <cell r="R121">
            <v>1.4999999999999999E-2</v>
          </cell>
          <cell r="S121">
            <v>0</v>
          </cell>
          <cell r="T121">
            <v>0.03</v>
          </cell>
          <cell r="U121">
            <v>0</v>
          </cell>
          <cell r="V121">
            <v>0</v>
          </cell>
          <cell r="W121">
            <v>0.05</v>
          </cell>
          <cell r="X121">
            <v>0</v>
          </cell>
          <cell r="Y121">
            <v>0.125</v>
          </cell>
          <cell r="Z121">
            <v>53156250</v>
          </cell>
          <cell r="AA121">
            <v>52465218.75</v>
          </cell>
          <cell r="AB121">
            <v>5414410575</v>
          </cell>
          <cell r="AC121">
            <v>47749525.499999993</v>
          </cell>
          <cell r="AD121">
            <v>4927751031.5999994</v>
          </cell>
          <cell r="AE121" t="str">
            <v>Còn hàng</v>
          </cell>
          <cell r="AF121">
            <v>0</v>
          </cell>
        </row>
        <row r="122">
          <cell r="E122" t="str">
            <v>S3-1002</v>
          </cell>
          <cell r="F122" t="str">
            <v>S3</v>
          </cell>
          <cell r="G122" t="str">
            <v>10</v>
          </cell>
          <cell r="H122" t="str">
            <v>02</v>
          </cell>
          <cell r="I122" t="str">
            <v>3PN</v>
          </cell>
          <cell r="J122" t="str">
            <v>Nam</v>
          </cell>
          <cell r="K122" t="str">
            <v>Tây</v>
          </cell>
          <cell r="L122">
            <v>112.5</v>
          </cell>
          <cell r="M122">
            <v>103.2</v>
          </cell>
          <cell r="N122" t="str">
            <v>Căn góc</v>
          </cell>
          <cell r="O122" t="str">
            <v>Dân cư</v>
          </cell>
          <cell r="P122">
            <v>0.03</v>
          </cell>
          <cell r="Q122">
            <v>0</v>
          </cell>
          <cell r="R122">
            <v>1.4999999999999999E-2</v>
          </cell>
          <cell r="S122">
            <v>0</v>
          </cell>
          <cell r="T122">
            <v>0.03</v>
          </cell>
          <cell r="U122">
            <v>0</v>
          </cell>
          <cell r="V122">
            <v>0</v>
          </cell>
          <cell r="W122">
            <v>0.05</v>
          </cell>
          <cell r="X122">
            <v>0</v>
          </cell>
          <cell r="Y122">
            <v>0.125</v>
          </cell>
          <cell r="Z122">
            <v>53156250</v>
          </cell>
          <cell r="AA122">
            <v>52465218.75</v>
          </cell>
          <cell r="AB122">
            <v>5414410575</v>
          </cell>
          <cell r="AC122">
            <v>47749525.499999993</v>
          </cell>
          <cell r="AD122">
            <v>4927751031.5999994</v>
          </cell>
          <cell r="AE122" t="str">
            <v>Còn hàng</v>
          </cell>
          <cell r="AF122">
            <v>0</v>
          </cell>
        </row>
        <row r="123">
          <cell r="E123" t="str">
            <v>S3-1004</v>
          </cell>
          <cell r="F123" t="str">
            <v>S3</v>
          </cell>
          <cell r="G123" t="str">
            <v>10</v>
          </cell>
          <cell r="H123" t="str">
            <v>04</v>
          </cell>
          <cell r="I123" t="str">
            <v>3PN</v>
          </cell>
          <cell r="J123" t="str">
            <v>Đông</v>
          </cell>
          <cell r="K123" t="str">
            <v>Tây</v>
          </cell>
          <cell r="L123">
            <v>115</v>
          </cell>
          <cell r="M123">
            <v>104.8</v>
          </cell>
          <cell r="N123">
            <v>0</v>
          </cell>
          <cell r="O123" t="str">
            <v>Dân cư</v>
          </cell>
          <cell r="P123">
            <v>0.03</v>
          </cell>
          <cell r="Q123">
            <v>-0.01</v>
          </cell>
          <cell r="R123">
            <v>0.01</v>
          </cell>
          <cell r="S123">
            <v>0</v>
          </cell>
          <cell r="T123">
            <v>0.02</v>
          </cell>
          <cell r="U123">
            <v>0</v>
          </cell>
          <cell r="V123">
            <v>0</v>
          </cell>
          <cell r="W123">
            <v>0</v>
          </cell>
          <cell r="X123">
            <v>0</v>
          </cell>
          <cell r="Y123">
            <v>0.05</v>
          </cell>
          <cell r="Z123">
            <v>49612500</v>
          </cell>
          <cell r="AA123">
            <v>48967537.5</v>
          </cell>
          <cell r="AB123">
            <v>5131797930</v>
          </cell>
          <cell r="AC123">
            <v>44569815.272727266</v>
          </cell>
          <cell r="AD123">
            <v>4670916640.5818176</v>
          </cell>
          <cell r="AE123" t="str">
            <v>Còn hàng</v>
          </cell>
          <cell r="AF123">
            <v>0</v>
          </cell>
        </row>
        <row r="124">
          <cell r="E124" t="str">
            <v>S3-1006</v>
          </cell>
          <cell r="F124" t="str">
            <v>S3</v>
          </cell>
          <cell r="G124" t="str">
            <v>10</v>
          </cell>
          <cell r="H124" t="str">
            <v>06</v>
          </cell>
          <cell r="I124" t="str">
            <v>3PN</v>
          </cell>
          <cell r="J124" t="str">
            <v>Nam</v>
          </cell>
          <cell r="K124" t="str">
            <v>Tây</v>
          </cell>
          <cell r="L124">
            <v>123.9</v>
          </cell>
          <cell r="M124">
            <v>116.7</v>
          </cell>
          <cell r="N124">
            <v>0</v>
          </cell>
          <cell r="O124" t="str">
            <v>Dân cư</v>
          </cell>
          <cell r="P124">
            <v>0.03</v>
          </cell>
          <cell r="Q124">
            <v>5.0000000000000001E-3</v>
          </cell>
          <cell r="R124">
            <v>-5.0000000000000001E-3</v>
          </cell>
          <cell r="S124">
            <v>-0.05</v>
          </cell>
          <cell r="T124">
            <v>0.03</v>
          </cell>
          <cell r="U124">
            <v>0</v>
          </cell>
          <cell r="V124">
            <v>-0.05</v>
          </cell>
          <cell r="W124">
            <v>0</v>
          </cell>
          <cell r="X124">
            <v>0</v>
          </cell>
          <cell r="Y124">
            <v>-4.0000000000000008E-2</v>
          </cell>
          <cell r="Z124">
            <v>45360000</v>
          </cell>
          <cell r="AA124">
            <v>44770320</v>
          </cell>
          <cell r="AB124">
            <v>5224696344</v>
          </cell>
          <cell r="AC124">
            <v>40754162.999999993</v>
          </cell>
          <cell r="AD124">
            <v>4756010822.0999994</v>
          </cell>
          <cell r="AE124" t="str">
            <v>Còn hàng</v>
          </cell>
          <cell r="AF124">
            <v>0</v>
          </cell>
        </row>
        <row r="125">
          <cell r="E125" t="str">
            <v>S3-1008</v>
          </cell>
          <cell r="F125" t="str">
            <v>S3</v>
          </cell>
          <cell r="G125" t="str">
            <v>10</v>
          </cell>
          <cell r="H125" t="str">
            <v>08</v>
          </cell>
          <cell r="I125" t="str">
            <v>3PN</v>
          </cell>
          <cell r="J125" t="str">
            <v>Tây Bắc</v>
          </cell>
          <cell r="K125" t="str">
            <v>Tây Nam</v>
          </cell>
          <cell r="L125">
            <v>123.9</v>
          </cell>
          <cell r="M125">
            <v>116.7</v>
          </cell>
          <cell r="N125">
            <v>0</v>
          </cell>
          <cell r="O125" t="str">
            <v>Dân cư</v>
          </cell>
          <cell r="P125">
            <v>0.03</v>
          </cell>
          <cell r="Q125">
            <v>5.0000000000000001E-3</v>
          </cell>
          <cell r="R125">
            <v>-5.0000000000000001E-3</v>
          </cell>
          <cell r="S125">
            <v>-0.05</v>
          </cell>
          <cell r="T125">
            <v>-0.01</v>
          </cell>
          <cell r="U125">
            <v>0</v>
          </cell>
          <cell r="V125">
            <v>-0.05</v>
          </cell>
          <cell r="W125">
            <v>0</v>
          </cell>
          <cell r="X125">
            <v>0</v>
          </cell>
          <cell r="Y125">
            <v>-8.0000000000000016E-2</v>
          </cell>
          <cell r="Z125">
            <v>43470000</v>
          </cell>
          <cell r="AA125">
            <v>42904890</v>
          </cell>
          <cell r="AB125">
            <v>5007000663</v>
          </cell>
          <cell r="AC125">
            <v>39058317.545454547</v>
          </cell>
          <cell r="AD125">
            <v>4558105657.5545454</v>
          </cell>
          <cell r="AE125" t="str">
            <v>Còn hàng</v>
          </cell>
          <cell r="AF125">
            <v>0</v>
          </cell>
        </row>
        <row r="126">
          <cell r="E126" t="str">
            <v>S3-1011</v>
          </cell>
          <cell r="F126" t="str">
            <v>S3</v>
          </cell>
          <cell r="G126" t="str">
            <v>10</v>
          </cell>
          <cell r="H126" t="str">
            <v>11</v>
          </cell>
          <cell r="I126" t="str">
            <v>3PN</v>
          </cell>
          <cell r="J126" t="str">
            <v>Tây Bắc</v>
          </cell>
          <cell r="K126" t="str">
            <v>Đông Bắc</v>
          </cell>
          <cell r="L126">
            <v>112.5</v>
          </cell>
          <cell r="M126">
            <v>103.2</v>
          </cell>
          <cell r="N126" t="str">
            <v>Căn góc</v>
          </cell>
          <cell r="O126" t="str">
            <v>Nội khu</v>
          </cell>
          <cell r="P126">
            <v>0.03</v>
          </cell>
          <cell r="Q126">
            <v>0</v>
          </cell>
          <cell r="R126">
            <v>1.4999999999999999E-2</v>
          </cell>
          <cell r="S126">
            <v>0</v>
          </cell>
          <cell r="T126">
            <v>-0.01</v>
          </cell>
          <cell r="U126">
            <v>0</v>
          </cell>
          <cell r="V126">
            <v>0</v>
          </cell>
          <cell r="W126">
            <v>0.05</v>
          </cell>
          <cell r="X126">
            <v>0</v>
          </cell>
          <cell r="Y126">
            <v>8.4999999999999992E-2</v>
          </cell>
          <cell r="Z126">
            <v>51266250</v>
          </cell>
          <cell r="AA126">
            <v>50599788.75</v>
          </cell>
          <cell r="AB126">
            <v>5221898199</v>
          </cell>
          <cell r="AC126">
            <v>46053680.045454539</v>
          </cell>
          <cell r="AD126">
            <v>4752739780.6909084</v>
          </cell>
          <cell r="AE126" t="str">
            <v>Còn hàng</v>
          </cell>
          <cell r="AF126">
            <v>0</v>
          </cell>
        </row>
        <row r="127">
          <cell r="E127" t="str">
            <v>S3-1012</v>
          </cell>
          <cell r="F127" t="str">
            <v>S3</v>
          </cell>
          <cell r="G127" t="str">
            <v>10</v>
          </cell>
          <cell r="H127" t="str">
            <v>12</v>
          </cell>
          <cell r="I127" t="str">
            <v>3PN</v>
          </cell>
          <cell r="J127" t="str">
            <v>Tây Bắc</v>
          </cell>
          <cell r="K127" t="str">
            <v>Tây Nam</v>
          </cell>
          <cell r="L127">
            <v>112.5</v>
          </cell>
          <cell r="M127">
            <v>103.2</v>
          </cell>
          <cell r="N127" t="str">
            <v>Căn góc</v>
          </cell>
          <cell r="O127" t="str">
            <v>Dân cư</v>
          </cell>
          <cell r="P127">
            <v>0.03</v>
          </cell>
          <cell r="Q127">
            <v>0</v>
          </cell>
          <cell r="R127">
            <v>1.4999999999999999E-2</v>
          </cell>
          <cell r="S127">
            <v>0</v>
          </cell>
          <cell r="T127">
            <v>-0.01</v>
          </cell>
          <cell r="U127">
            <v>0</v>
          </cell>
          <cell r="V127">
            <v>0</v>
          </cell>
          <cell r="W127">
            <v>0.05</v>
          </cell>
          <cell r="X127">
            <v>0</v>
          </cell>
          <cell r="Y127">
            <v>8.4999999999999992E-2</v>
          </cell>
          <cell r="Z127">
            <v>51266250</v>
          </cell>
          <cell r="AA127">
            <v>50599788.75</v>
          </cell>
          <cell r="AB127">
            <v>5221898199</v>
          </cell>
          <cell r="AC127">
            <v>46053680.045454539</v>
          </cell>
          <cell r="AD127">
            <v>4752739780.6909084</v>
          </cell>
          <cell r="AE127" t="str">
            <v>Còn hàng</v>
          </cell>
          <cell r="AF127">
            <v>0</v>
          </cell>
        </row>
        <row r="128">
          <cell r="E128" t="str">
            <v>S3-11A02</v>
          </cell>
          <cell r="F128" t="str">
            <v>S3</v>
          </cell>
          <cell r="G128" t="str">
            <v>11A</v>
          </cell>
          <cell r="H128" t="str">
            <v>02</v>
          </cell>
          <cell r="I128" t="str">
            <v>3PN</v>
          </cell>
          <cell r="J128" t="str">
            <v>Nam</v>
          </cell>
          <cell r="K128" t="str">
            <v>Tây</v>
          </cell>
          <cell r="L128">
            <v>112.5</v>
          </cell>
          <cell r="M128">
            <v>103.2</v>
          </cell>
          <cell r="N128" t="str">
            <v>Căn góc</v>
          </cell>
          <cell r="O128" t="str">
            <v>Dân cư, S-School, Sông Hồng</v>
          </cell>
          <cell r="P128">
            <v>2.8000000000000001E-2</v>
          </cell>
          <cell r="Q128">
            <v>0</v>
          </cell>
          <cell r="R128">
            <v>1.4999999999999999E-2</v>
          </cell>
          <cell r="S128">
            <v>0</v>
          </cell>
          <cell r="T128">
            <v>0.03</v>
          </cell>
          <cell r="U128">
            <v>0.04</v>
          </cell>
          <cell r="V128">
            <v>0</v>
          </cell>
          <cell r="W128">
            <v>0.05</v>
          </cell>
          <cell r="X128">
            <v>0</v>
          </cell>
          <cell r="Y128">
            <v>0.16299999999999998</v>
          </cell>
          <cell r="Z128">
            <v>54951750</v>
          </cell>
          <cell r="AA128">
            <v>54237377.25</v>
          </cell>
          <cell r="AB128">
            <v>5597297332.1999998</v>
          </cell>
          <cell r="AC128">
            <v>49360578.681818172</v>
          </cell>
          <cell r="AD128">
            <v>5094011719.9636354</v>
          </cell>
          <cell r="AE128" t="str">
            <v>Còn hàng</v>
          </cell>
          <cell r="AF128">
            <v>0</v>
          </cell>
        </row>
        <row r="129">
          <cell r="E129" t="str">
            <v>S3-11A09</v>
          </cell>
          <cell r="F129" t="str">
            <v>S3</v>
          </cell>
          <cell r="G129" t="str">
            <v>11A</v>
          </cell>
          <cell r="H129" t="str">
            <v>09</v>
          </cell>
          <cell r="I129" t="str">
            <v>2PN</v>
          </cell>
          <cell r="J129" t="str">
            <v>Tây Nam</v>
          </cell>
          <cell r="K129" t="str">
            <v>Đông Bắc</v>
          </cell>
          <cell r="L129">
            <v>96.3</v>
          </cell>
          <cell r="M129">
            <v>90</v>
          </cell>
          <cell r="N129">
            <v>0</v>
          </cell>
          <cell r="O129" t="str">
            <v>Nội khu</v>
          </cell>
          <cell r="P129">
            <v>2.8000000000000001E-2</v>
          </cell>
          <cell r="Q129">
            <v>0</v>
          </cell>
          <cell r="R129">
            <v>0</v>
          </cell>
          <cell r="S129">
            <v>-5.0000000000000001E-3</v>
          </cell>
          <cell r="T129">
            <v>0.01</v>
          </cell>
          <cell r="U129">
            <v>0</v>
          </cell>
          <cell r="V129">
            <v>0.03</v>
          </cell>
          <cell r="W129">
            <v>0</v>
          </cell>
          <cell r="X129">
            <v>0</v>
          </cell>
          <cell r="Y129">
            <v>6.3E-2</v>
          </cell>
          <cell r="Z129">
            <v>50226750</v>
          </cell>
          <cell r="AA129">
            <v>49573802.25</v>
          </cell>
          <cell r="AB129">
            <v>4461642202.5</v>
          </cell>
          <cell r="AC129">
            <v>45120965.045454547</v>
          </cell>
          <cell r="AD129">
            <v>4060886854.090909</v>
          </cell>
          <cell r="AE129" t="str">
            <v>Còn hàng</v>
          </cell>
          <cell r="AF129">
            <v>0</v>
          </cell>
        </row>
        <row r="130">
          <cell r="E130" t="str">
            <v>S3-11A10</v>
          </cell>
          <cell r="F130" t="str">
            <v>S3</v>
          </cell>
          <cell r="G130" t="str">
            <v>11A</v>
          </cell>
          <cell r="H130" t="str">
            <v>10</v>
          </cell>
          <cell r="I130" t="str">
            <v>3PN</v>
          </cell>
          <cell r="J130" t="str">
            <v>Đông Bắc</v>
          </cell>
          <cell r="K130" t="str">
            <v>Tây Nam</v>
          </cell>
          <cell r="L130">
            <v>115</v>
          </cell>
          <cell r="M130">
            <v>104.8</v>
          </cell>
          <cell r="N130">
            <v>0</v>
          </cell>
          <cell r="O130" t="str">
            <v>Dân cư, Sông Hồng</v>
          </cell>
          <cell r="P130">
            <v>2.8000000000000001E-2</v>
          </cell>
          <cell r="Q130">
            <v>0</v>
          </cell>
          <cell r="R130">
            <v>0.01</v>
          </cell>
          <cell r="S130">
            <v>0</v>
          </cell>
          <cell r="T130">
            <v>0.01</v>
          </cell>
          <cell r="U130">
            <v>0.04</v>
          </cell>
          <cell r="V130">
            <v>0</v>
          </cell>
          <cell r="W130">
            <v>0</v>
          </cell>
          <cell r="X130">
            <v>0</v>
          </cell>
          <cell r="Y130">
            <v>8.7999999999999995E-2</v>
          </cell>
          <cell r="Z130">
            <v>51408000</v>
          </cell>
          <cell r="AA130">
            <v>50739696</v>
          </cell>
          <cell r="AB130">
            <v>5317520140.8000002</v>
          </cell>
          <cell r="AC130">
            <v>46180868.454545453</v>
          </cell>
          <cell r="AD130">
            <v>4839755014.0363636</v>
          </cell>
          <cell r="AE130" t="str">
            <v>Còn hàng</v>
          </cell>
          <cell r="AF130">
            <v>0</v>
          </cell>
        </row>
        <row r="131">
          <cell r="E131" t="str">
            <v>S3-11A12</v>
          </cell>
          <cell r="F131" t="str">
            <v>S3</v>
          </cell>
          <cell r="G131" t="str">
            <v>11A</v>
          </cell>
          <cell r="H131" t="str">
            <v>12</v>
          </cell>
          <cell r="I131" t="str">
            <v>3PN</v>
          </cell>
          <cell r="J131" t="str">
            <v>Tây Bắc</v>
          </cell>
          <cell r="K131" t="str">
            <v>Tây Nam</v>
          </cell>
          <cell r="L131">
            <v>112.5</v>
          </cell>
          <cell r="M131">
            <v>103.2</v>
          </cell>
          <cell r="N131" t="str">
            <v>Căn góc</v>
          </cell>
          <cell r="O131" t="str">
            <v>Dân cư, Sông Hồng</v>
          </cell>
          <cell r="P131">
            <v>2.8000000000000001E-2</v>
          </cell>
          <cell r="Q131">
            <v>0</v>
          </cell>
          <cell r="R131">
            <v>1.4999999999999999E-2</v>
          </cell>
          <cell r="S131">
            <v>0</v>
          </cell>
          <cell r="T131">
            <v>-0.01</v>
          </cell>
          <cell r="U131">
            <v>0.04</v>
          </cell>
          <cell r="V131">
            <v>0</v>
          </cell>
          <cell r="W131">
            <v>0.05</v>
          </cell>
          <cell r="X131">
            <v>0</v>
          </cell>
          <cell r="Y131">
            <v>0.123</v>
          </cell>
          <cell r="Z131">
            <v>53061750</v>
          </cell>
          <cell r="AA131">
            <v>52371947.25</v>
          </cell>
          <cell r="AB131">
            <v>5404784956.1999998</v>
          </cell>
          <cell r="AC131">
            <v>47664733.227272719</v>
          </cell>
          <cell r="AD131">
            <v>4919000469.0545444</v>
          </cell>
          <cell r="AE131" t="str">
            <v>Còn hàng</v>
          </cell>
          <cell r="AF131">
            <v>0</v>
          </cell>
        </row>
        <row r="132">
          <cell r="E132" t="str">
            <v>S3-1101</v>
          </cell>
          <cell r="F132" t="str">
            <v>S3</v>
          </cell>
          <cell r="G132" t="str">
            <v>11</v>
          </cell>
          <cell r="H132" t="str">
            <v>01</v>
          </cell>
          <cell r="I132" t="str">
            <v>3PN</v>
          </cell>
          <cell r="J132" t="str">
            <v>Nam</v>
          </cell>
          <cell r="K132" t="str">
            <v>Đông</v>
          </cell>
          <cell r="L132">
            <v>112.5</v>
          </cell>
          <cell r="M132">
            <v>103.2</v>
          </cell>
          <cell r="N132" t="str">
            <v>Căn góc</v>
          </cell>
          <cell r="O132" t="str">
            <v>Nội khu</v>
          </cell>
          <cell r="P132">
            <v>0.03</v>
          </cell>
          <cell r="Q132">
            <v>0</v>
          </cell>
          <cell r="R132">
            <v>1.4999999999999999E-2</v>
          </cell>
          <cell r="S132">
            <v>0</v>
          </cell>
          <cell r="T132">
            <v>0.03</v>
          </cell>
          <cell r="U132">
            <v>0</v>
          </cell>
          <cell r="V132">
            <v>0</v>
          </cell>
          <cell r="W132">
            <v>0.05</v>
          </cell>
          <cell r="X132">
            <v>5.0000000000000001E-3</v>
          </cell>
          <cell r="Y132">
            <v>0.13</v>
          </cell>
          <cell r="Z132">
            <v>53392499.999999993</v>
          </cell>
          <cell r="AA132">
            <v>52698397.499999993</v>
          </cell>
          <cell r="AB132">
            <v>5438474621.999999</v>
          </cell>
          <cell r="AC132">
            <v>47961506.181818172</v>
          </cell>
          <cell r="AD132">
            <v>4949627437.9636354</v>
          </cell>
          <cell r="AE132" t="str">
            <v>Còn hàng</v>
          </cell>
          <cell r="AF132">
            <v>0</v>
          </cell>
        </row>
        <row r="133">
          <cell r="E133" t="str">
            <v>S3-1102</v>
          </cell>
          <cell r="F133" t="str">
            <v>S3</v>
          </cell>
          <cell r="G133" t="str">
            <v>11</v>
          </cell>
          <cell r="H133" t="str">
            <v>02</v>
          </cell>
          <cell r="I133" t="str">
            <v>3PN</v>
          </cell>
          <cell r="J133" t="str">
            <v>Nam</v>
          </cell>
          <cell r="K133" t="str">
            <v>Tây</v>
          </cell>
          <cell r="L133">
            <v>112.5</v>
          </cell>
          <cell r="M133">
            <v>103.2</v>
          </cell>
          <cell r="N133" t="str">
            <v>Căn góc</v>
          </cell>
          <cell r="O133" t="str">
            <v>Dân cư, S-School, Sông Hồng</v>
          </cell>
          <cell r="P133">
            <v>0.03</v>
          </cell>
          <cell r="Q133">
            <v>0</v>
          </cell>
          <cell r="R133">
            <v>1.4999999999999999E-2</v>
          </cell>
          <cell r="S133">
            <v>0</v>
          </cell>
          <cell r="T133">
            <v>0.03</v>
          </cell>
          <cell r="U133">
            <v>0.04</v>
          </cell>
          <cell r="V133">
            <v>0</v>
          </cell>
          <cell r="W133">
            <v>0.05</v>
          </cell>
          <cell r="X133">
            <v>5.0000000000000001E-3</v>
          </cell>
          <cell r="Y133">
            <v>0.16999999999999998</v>
          </cell>
          <cell r="Z133">
            <v>55282500</v>
          </cell>
          <cell r="AA133">
            <v>54563827.5</v>
          </cell>
          <cell r="AB133">
            <v>5630986998</v>
          </cell>
          <cell r="AC133">
            <v>49657351.636363626</v>
          </cell>
          <cell r="AD133">
            <v>5124638688.8727264</v>
          </cell>
          <cell r="AE133" t="str">
            <v>Còn hàng</v>
          </cell>
          <cell r="AF133">
            <v>0</v>
          </cell>
        </row>
        <row r="134">
          <cell r="E134" t="str">
            <v>S3-1106</v>
          </cell>
          <cell r="F134" t="str">
            <v>S3</v>
          </cell>
          <cell r="G134" t="str">
            <v>11</v>
          </cell>
          <cell r="H134" t="str">
            <v>06</v>
          </cell>
          <cell r="I134" t="str">
            <v>3PN</v>
          </cell>
          <cell r="J134" t="str">
            <v>Nam</v>
          </cell>
          <cell r="K134" t="str">
            <v>Tây</v>
          </cell>
          <cell r="L134">
            <v>123.9</v>
          </cell>
          <cell r="M134">
            <v>116.7</v>
          </cell>
          <cell r="N134">
            <v>0</v>
          </cell>
          <cell r="O134" t="str">
            <v>Dân cư, S-School, Sông Hồng</v>
          </cell>
          <cell r="P134">
            <v>0.03</v>
          </cell>
          <cell r="Q134">
            <v>5.0000000000000001E-3</v>
          </cell>
          <cell r="R134">
            <v>-5.0000000000000001E-3</v>
          </cell>
          <cell r="S134">
            <v>-0.05</v>
          </cell>
          <cell r="T134">
            <v>0.03</v>
          </cell>
          <cell r="U134">
            <v>0.04</v>
          </cell>
          <cell r="V134">
            <v>-0.05</v>
          </cell>
          <cell r="W134">
            <v>0</v>
          </cell>
          <cell r="X134">
            <v>5.0000000000000001E-3</v>
          </cell>
          <cell r="Y134">
            <v>4.9999999999999862E-3</v>
          </cell>
          <cell r="Z134">
            <v>47486249.999999993</v>
          </cell>
          <cell r="AA134">
            <v>46868928.749999993</v>
          </cell>
          <cell r="AB134">
            <v>5469603985.124999</v>
          </cell>
          <cell r="AC134">
            <v>42661989.136363626</v>
          </cell>
          <cell r="AD134">
            <v>4978654132.2136354</v>
          </cell>
          <cell r="AE134" t="str">
            <v>Còn hàng</v>
          </cell>
          <cell r="AF134">
            <v>0</v>
          </cell>
        </row>
        <row r="135">
          <cell r="E135" t="str">
            <v>S3-1111</v>
          </cell>
          <cell r="F135" t="str">
            <v>S3</v>
          </cell>
          <cell r="G135" t="str">
            <v>11</v>
          </cell>
          <cell r="H135" t="str">
            <v>11</v>
          </cell>
          <cell r="I135" t="str">
            <v>3PN</v>
          </cell>
          <cell r="J135" t="str">
            <v>Tây Bắc</v>
          </cell>
          <cell r="K135" t="str">
            <v>Đông Bắc</v>
          </cell>
          <cell r="L135">
            <v>112.5</v>
          </cell>
          <cell r="M135">
            <v>103.2</v>
          </cell>
          <cell r="N135" t="str">
            <v>Căn góc</v>
          </cell>
          <cell r="O135" t="str">
            <v>Nội khu</v>
          </cell>
          <cell r="P135">
            <v>0.03</v>
          </cell>
          <cell r="Q135">
            <v>0</v>
          </cell>
          <cell r="R135">
            <v>1.4999999999999999E-2</v>
          </cell>
          <cell r="S135">
            <v>0</v>
          </cell>
          <cell r="T135">
            <v>-0.01</v>
          </cell>
          <cell r="U135">
            <v>0</v>
          </cell>
          <cell r="V135">
            <v>0</v>
          </cell>
          <cell r="W135">
            <v>0.05</v>
          </cell>
          <cell r="X135">
            <v>5.0000000000000001E-3</v>
          </cell>
          <cell r="Y135">
            <v>0.09</v>
          </cell>
          <cell r="Z135">
            <v>51502500.000000007</v>
          </cell>
          <cell r="AA135">
            <v>50832967.500000007</v>
          </cell>
          <cell r="AB135">
            <v>5245962246.000001</v>
          </cell>
          <cell r="AC135">
            <v>46265660.727272734</v>
          </cell>
          <cell r="AD135">
            <v>4774616187.0545464</v>
          </cell>
          <cell r="AE135" t="str">
            <v>Còn hàng</v>
          </cell>
          <cell r="AF135">
            <v>0</v>
          </cell>
        </row>
        <row r="136">
          <cell r="E136" t="str">
            <v>S3-1112</v>
          </cell>
          <cell r="F136" t="str">
            <v>S3</v>
          </cell>
          <cell r="G136" t="str">
            <v>11</v>
          </cell>
          <cell r="H136" t="str">
            <v>12</v>
          </cell>
          <cell r="I136" t="str">
            <v>3PN</v>
          </cell>
          <cell r="J136" t="str">
            <v>Tây Bắc</v>
          </cell>
          <cell r="K136" t="str">
            <v>Tây Nam</v>
          </cell>
          <cell r="L136">
            <v>112.5</v>
          </cell>
          <cell r="M136">
            <v>103.2</v>
          </cell>
          <cell r="N136" t="str">
            <v>Căn góc</v>
          </cell>
          <cell r="O136" t="str">
            <v>Dân cư, Sông Hồng</v>
          </cell>
          <cell r="P136">
            <v>0.03</v>
          </cell>
          <cell r="Q136">
            <v>0</v>
          </cell>
          <cell r="R136">
            <v>1.4999999999999999E-2</v>
          </cell>
          <cell r="S136">
            <v>0</v>
          </cell>
          <cell r="T136">
            <v>-0.01</v>
          </cell>
          <cell r="U136">
            <v>0.04</v>
          </cell>
          <cell r="V136">
            <v>0</v>
          </cell>
          <cell r="W136">
            <v>0.05</v>
          </cell>
          <cell r="X136">
            <v>5.0000000000000001E-3</v>
          </cell>
          <cell r="Y136">
            <v>0.13</v>
          </cell>
          <cell r="Z136">
            <v>53392499.999999993</v>
          </cell>
          <cell r="AA136">
            <v>52698397.499999993</v>
          </cell>
          <cell r="AB136">
            <v>5438474621.999999</v>
          </cell>
          <cell r="AC136">
            <v>47961506.181818172</v>
          </cell>
          <cell r="AD136">
            <v>4949627437.9636354</v>
          </cell>
          <cell r="AE136" t="str">
            <v>Còn hàng</v>
          </cell>
          <cell r="AF136">
            <v>0</v>
          </cell>
        </row>
        <row r="137">
          <cell r="E137" t="str">
            <v>S3-1201</v>
          </cell>
          <cell r="F137" t="str">
            <v>S3</v>
          </cell>
          <cell r="G137" t="str">
            <v>12</v>
          </cell>
          <cell r="H137" t="str">
            <v>01</v>
          </cell>
          <cell r="I137" t="str">
            <v>3PN</v>
          </cell>
          <cell r="J137" t="str">
            <v>Nam</v>
          </cell>
          <cell r="K137" t="str">
            <v>Đông</v>
          </cell>
          <cell r="L137">
            <v>112.5</v>
          </cell>
          <cell r="M137">
            <v>103.2</v>
          </cell>
          <cell r="N137" t="str">
            <v>Căn góc</v>
          </cell>
          <cell r="O137" t="str">
            <v>Nội khu</v>
          </cell>
          <cell r="P137">
            <v>2.5000000000000001E-2</v>
          </cell>
          <cell r="Q137">
            <v>0</v>
          </cell>
          <cell r="R137">
            <v>1.4999999999999999E-2</v>
          </cell>
          <cell r="S137">
            <v>0</v>
          </cell>
          <cell r="T137">
            <v>0.03</v>
          </cell>
          <cell r="U137">
            <v>0</v>
          </cell>
          <cell r="V137">
            <v>0</v>
          </cell>
          <cell r="W137">
            <v>0.05</v>
          </cell>
          <cell r="X137">
            <v>0</v>
          </cell>
          <cell r="Y137">
            <v>0.12000000000000001</v>
          </cell>
          <cell r="Z137">
            <v>52920000.000000007</v>
          </cell>
          <cell r="AA137">
            <v>52232040.000000007</v>
          </cell>
          <cell r="AB137">
            <v>5390346528.000001</v>
          </cell>
          <cell r="AC137">
            <v>47537544.81818182</v>
          </cell>
          <cell r="AD137">
            <v>4905874625.2363644</v>
          </cell>
          <cell r="AE137" t="str">
            <v>Còn hàng</v>
          </cell>
          <cell r="AF137">
            <v>0</v>
          </cell>
        </row>
        <row r="138">
          <cell r="E138" t="str">
            <v>S3-1206</v>
          </cell>
          <cell r="F138" t="str">
            <v>S3</v>
          </cell>
          <cell r="G138" t="str">
            <v>12</v>
          </cell>
          <cell r="H138" t="str">
            <v>06</v>
          </cell>
          <cell r="I138" t="str">
            <v>3PN</v>
          </cell>
          <cell r="J138" t="str">
            <v>Nam</v>
          </cell>
          <cell r="K138" t="str">
            <v>Tây</v>
          </cell>
          <cell r="L138">
            <v>123.9</v>
          </cell>
          <cell r="M138">
            <v>116.7</v>
          </cell>
          <cell r="N138">
            <v>0</v>
          </cell>
          <cell r="O138" t="str">
            <v>Dân cư, S-School, Sông Hồng</v>
          </cell>
          <cell r="P138">
            <v>2.5000000000000001E-2</v>
          </cell>
          <cell r="Q138">
            <v>5.0000000000000001E-3</v>
          </cell>
          <cell r="R138">
            <v>-5.0000000000000001E-3</v>
          </cell>
          <cell r="S138">
            <v>-0.05</v>
          </cell>
          <cell r="T138">
            <v>0.03</v>
          </cell>
          <cell r="U138">
            <v>0.04</v>
          </cell>
          <cell r="V138">
            <v>-0.05</v>
          </cell>
          <cell r="W138">
            <v>0</v>
          </cell>
          <cell r="X138">
            <v>0</v>
          </cell>
          <cell r="Y138">
            <v>-5.0000000000000044E-3</v>
          </cell>
          <cell r="Z138">
            <v>47013750</v>
          </cell>
          <cell r="AA138">
            <v>46402571.25</v>
          </cell>
          <cell r="AB138">
            <v>5415180064.875</v>
          </cell>
          <cell r="AC138">
            <v>42238027.772727266</v>
          </cell>
          <cell r="AD138">
            <v>4929177841.0772724</v>
          </cell>
          <cell r="AE138" t="str">
            <v>Còn hàng</v>
          </cell>
          <cell r="AF138">
            <v>0</v>
          </cell>
        </row>
        <row r="139">
          <cell r="E139" t="str">
            <v>S3-1208</v>
          </cell>
          <cell r="F139" t="str">
            <v>S3</v>
          </cell>
          <cell r="G139" t="str">
            <v>12</v>
          </cell>
          <cell r="H139" t="str">
            <v>08</v>
          </cell>
          <cell r="I139" t="str">
            <v>3PN</v>
          </cell>
          <cell r="J139" t="str">
            <v>Tây Bắc</v>
          </cell>
          <cell r="K139" t="str">
            <v>Tây Nam</v>
          </cell>
          <cell r="L139">
            <v>123.9</v>
          </cell>
          <cell r="M139">
            <v>116.7</v>
          </cell>
          <cell r="N139">
            <v>0</v>
          </cell>
          <cell r="O139" t="str">
            <v>Dân cư, Sông Hồng</v>
          </cell>
          <cell r="P139">
            <v>2.5000000000000001E-2</v>
          </cell>
          <cell r="Q139">
            <v>5.0000000000000001E-3</v>
          </cell>
          <cell r="R139">
            <v>-5.0000000000000001E-3</v>
          </cell>
          <cell r="S139">
            <v>-0.05</v>
          </cell>
          <cell r="T139">
            <v>-0.01</v>
          </cell>
          <cell r="U139">
            <v>0.04</v>
          </cell>
          <cell r="V139">
            <v>-0.05</v>
          </cell>
          <cell r="W139">
            <v>0</v>
          </cell>
          <cell r="X139">
            <v>0</v>
          </cell>
          <cell r="Y139">
            <v>-4.5000000000000005E-2</v>
          </cell>
          <cell r="Z139">
            <v>45123750</v>
          </cell>
          <cell r="AA139">
            <v>44537141.25</v>
          </cell>
          <cell r="AB139">
            <v>5197484383.875</v>
          </cell>
          <cell r="AC139">
            <v>40542182.318181813</v>
          </cell>
          <cell r="AD139">
            <v>4731272676.5318174</v>
          </cell>
          <cell r="AE139" t="str">
            <v>Còn hàng</v>
          </cell>
          <cell r="AF139">
            <v>0</v>
          </cell>
        </row>
        <row r="140">
          <cell r="E140" t="str">
            <v>S3-1211</v>
          </cell>
          <cell r="F140" t="str">
            <v>S3</v>
          </cell>
          <cell r="G140" t="str">
            <v>12</v>
          </cell>
          <cell r="H140" t="str">
            <v>11</v>
          </cell>
          <cell r="I140" t="str">
            <v>3PN</v>
          </cell>
          <cell r="J140" t="str">
            <v>Tây Bắc</v>
          </cell>
          <cell r="K140" t="str">
            <v>Đông Bắc</v>
          </cell>
          <cell r="L140">
            <v>112.5</v>
          </cell>
          <cell r="M140">
            <v>103.2</v>
          </cell>
          <cell r="N140" t="str">
            <v>Căn góc</v>
          </cell>
          <cell r="O140" t="str">
            <v>Nội khu</v>
          </cell>
          <cell r="P140">
            <v>2.5000000000000001E-2</v>
          </cell>
          <cell r="Q140">
            <v>0</v>
          </cell>
          <cell r="R140">
            <v>1.4999999999999999E-2</v>
          </cell>
          <cell r="S140">
            <v>0</v>
          </cell>
          <cell r="T140">
            <v>-0.01</v>
          </cell>
          <cell r="U140">
            <v>0</v>
          </cell>
          <cell r="V140">
            <v>0</v>
          </cell>
          <cell r="W140">
            <v>0.05</v>
          </cell>
          <cell r="X140">
            <v>0</v>
          </cell>
          <cell r="Y140">
            <v>0.08</v>
          </cell>
          <cell r="Z140">
            <v>51030000</v>
          </cell>
          <cell r="AA140">
            <v>50366610</v>
          </cell>
          <cell r="AB140">
            <v>5197834152</v>
          </cell>
          <cell r="AC140">
            <v>45841699.36363636</v>
          </cell>
          <cell r="AD140">
            <v>4730863374.3272724</v>
          </cell>
          <cell r="AE140" t="str">
            <v>Còn hàng</v>
          </cell>
          <cell r="AF140">
            <v>0</v>
          </cell>
        </row>
        <row r="141">
          <cell r="E141" t="str">
            <v>S3-1212</v>
          </cell>
          <cell r="F141" t="str">
            <v>S3</v>
          </cell>
          <cell r="G141" t="str">
            <v>12</v>
          </cell>
          <cell r="H141" t="str">
            <v>12</v>
          </cell>
          <cell r="I141" t="str">
            <v>3PN</v>
          </cell>
          <cell r="J141" t="str">
            <v>Tây Bắc</v>
          </cell>
          <cell r="K141" t="str">
            <v>Tây Nam</v>
          </cell>
          <cell r="L141">
            <v>112.5</v>
          </cell>
          <cell r="M141">
            <v>103.2</v>
          </cell>
          <cell r="N141" t="str">
            <v>Căn góc</v>
          </cell>
          <cell r="O141" t="str">
            <v>Dân cư, Sông Hồng</v>
          </cell>
          <cell r="P141">
            <v>2.5000000000000001E-2</v>
          </cell>
          <cell r="Q141">
            <v>0</v>
          </cell>
          <cell r="R141">
            <v>1.4999999999999999E-2</v>
          </cell>
          <cell r="S141">
            <v>0</v>
          </cell>
          <cell r="T141">
            <v>-0.01</v>
          </cell>
          <cell r="U141">
            <v>0.04</v>
          </cell>
          <cell r="V141">
            <v>0</v>
          </cell>
          <cell r="W141">
            <v>0.05</v>
          </cell>
          <cell r="X141">
            <v>0</v>
          </cell>
          <cell r="Y141">
            <v>0.12000000000000001</v>
          </cell>
          <cell r="Z141">
            <v>52920000.000000007</v>
          </cell>
          <cell r="AA141">
            <v>52232040.000000007</v>
          </cell>
          <cell r="AB141">
            <v>5390346528.000001</v>
          </cell>
          <cell r="AC141">
            <v>47537544.81818182</v>
          </cell>
          <cell r="AD141">
            <v>4905874625.2363644</v>
          </cell>
          <cell r="AE141" t="str">
            <v>Còn hàng</v>
          </cell>
          <cell r="AF141">
            <v>0</v>
          </cell>
        </row>
        <row r="142">
          <cell r="E142" t="str">
            <v>S3-15A01</v>
          </cell>
          <cell r="F142" t="str">
            <v>S3</v>
          </cell>
          <cell r="G142" t="str">
            <v>15A</v>
          </cell>
          <cell r="H142" t="str">
            <v>01</v>
          </cell>
          <cell r="I142" t="str">
            <v>3PN</v>
          </cell>
          <cell r="J142" t="str">
            <v>Nam</v>
          </cell>
          <cell r="K142" t="str">
            <v>Đông</v>
          </cell>
          <cell r="L142">
            <v>112.5</v>
          </cell>
          <cell r="M142">
            <v>103.2</v>
          </cell>
          <cell r="N142" t="str">
            <v>Căn góc</v>
          </cell>
          <cell r="O142" t="str">
            <v>Nội khu</v>
          </cell>
          <cell r="P142">
            <v>0.02</v>
          </cell>
          <cell r="Q142">
            <v>0</v>
          </cell>
          <cell r="R142">
            <v>1.4999999999999999E-2</v>
          </cell>
          <cell r="S142">
            <v>0</v>
          </cell>
          <cell r="T142">
            <v>0.03</v>
          </cell>
          <cell r="U142">
            <v>0</v>
          </cell>
          <cell r="V142">
            <v>0</v>
          </cell>
          <cell r="W142">
            <v>0.05</v>
          </cell>
          <cell r="X142">
            <v>0</v>
          </cell>
          <cell r="Y142">
            <v>0.115</v>
          </cell>
          <cell r="Z142">
            <v>52683750</v>
          </cell>
          <cell r="AA142">
            <v>51998861.25</v>
          </cell>
          <cell r="AB142">
            <v>5366282481</v>
          </cell>
          <cell r="AC142">
            <v>47325564.136363633</v>
          </cell>
          <cell r="AD142">
            <v>4883998218.8727274</v>
          </cell>
          <cell r="AE142" t="str">
            <v>Còn hàng</v>
          </cell>
          <cell r="AF142">
            <v>0</v>
          </cell>
        </row>
        <row r="143">
          <cell r="E143" t="str">
            <v>S3-15A06</v>
          </cell>
          <cell r="F143" t="str">
            <v>S3</v>
          </cell>
          <cell r="G143" t="str">
            <v>15A</v>
          </cell>
          <cell r="H143" t="str">
            <v>06</v>
          </cell>
          <cell r="I143" t="str">
            <v>3PN</v>
          </cell>
          <cell r="J143" t="str">
            <v>Nam</v>
          </cell>
          <cell r="K143" t="str">
            <v>Tây</v>
          </cell>
          <cell r="L143">
            <v>123.9</v>
          </cell>
          <cell r="M143">
            <v>116.7</v>
          </cell>
          <cell r="N143">
            <v>0</v>
          </cell>
          <cell r="O143" t="str">
            <v>Dân cư, S-School, Sông Hồng</v>
          </cell>
          <cell r="P143">
            <v>0.02</v>
          </cell>
          <cell r="Q143">
            <v>5.0000000000000001E-3</v>
          </cell>
          <cell r="R143">
            <v>-5.0000000000000001E-3</v>
          </cell>
          <cell r="S143">
            <v>-0.05</v>
          </cell>
          <cell r="T143">
            <v>0.03</v>
          </cell>
          <cell r="U143">
            <v>0.04</v>
          </cell>
          <cell r="V143">
            <v>-0.05</v>
          </cell>
          <cell r="W143">
            <v>0</v>
          </cell>
          <cell r="X143">
            <v>0</v>
          </cell>
          <cell r="Y143">
            <v>-1.0000000000000009E-2</v>
          </cell>
          <cell r="Z143">
            <v>46777500</v>
          </cell>
          <cell r="AA143">
            <v>46169392.5</v>
          </cell>
          <cell r="AB143">
            <v>5387968104.75</v>
          </cell>
          <cell r="AC143">
            <v>42026047.090909086</v>
          </cell>
          <cell r="AD143">
            <v>4904439695.5090904</v>
          </cell>
          <cell r="AE143" t="str">
            <v>Còn hàng</v>
          </cell>
          <cell r="AF143">
            <v>0</v>
          </cell>
        </row>
        <row r="144">
          <cell r="E144" t="str">
            <v>S3-15A10</v>
          </cell>
          <cell r="F144" t="str">
            <v>S3</v>
          </cell>
          <cell r="G144" t="str">
            <v>15A</v>
          </cell>
          <cell r="H144" t="str">
            <v>10</v>
          </cell>
          <cell r="I144" t="str">
            <v>3PN</v>
          </cell>
          <cell r="J144" t="str">
            <v>Đông Bắc</v>
          </cell>
          <cell r="K144" t="str">
            <v>Tây Nam</v>
          </cell>
          <cell r="L144">
            <v>115</v>
          </cell>
          <cell r="M144">
            <v>104.8</v>
          </cell>
          <cell r="N144">
            <v>0</v>
          </cell>
          <cell r="O144" t="str">
            <v>Dân cư, Sông Hồng</v>
          </cell>
          <cell r="P144">
            <v>0.02</v>
          </cell>
          <cell r="Q144">
            <v>0</v>
          </cell>
          <cell r="R144">
            <v>0.01</v>
          </cell>
          <cell r="S144">
            <v>0</v>
          </cell>
          <cell r="T144">
            <v>0.01</v>
          </cell>
          <cell r="U144">
            <v>0.04</v>
          </cell>
          <cell r="V144">
            <v>0</v>
          </cell>
          <cell r="W144">
            <v>0</v>
          </cell>
          <cell r="X144">
            <v>0</v>
          </cell>
          <cell r="Y144">
            <v>0.08</v>
          </cell>
          <cell r="Z144">
            <v>51030000</v>
          </cell>
          <cell r="AA144">
            <v>50366610</v>
          </cell>
          <cell r="AB144">
            <v>5278420728</v>
          </cell>
          <cell r="AC144">
            <v>45841699.36363636</v>
          </cell>
          <cell r="AD144">
            <v>4804210093.3090906</v>
          </cell>
          <cell r="AE144" t="str">
            <v>Còn hàng</v>
          </cell>
          <cell r="AF144">
            <v>0</v>
          </cell>
        </row>
        <row r="145">
          <cell r="E145" t="str">
            <v>S3-15A11</v>
          </cell>
          <cell r="F145" t="str">
            <v>S3</v>
          </cell>
          <cell r="G145" t="str">
            <v>15A</v>
          </cell>
          <cell r="H145" t="str">
            <v>11</v>
          </cell>
          <cell r="I145" t="str">
            <v>3PN</v>
          </cell>
          <cell r="J145" t="str">
            <v>Tây Bắc</v>
          </cell>
          <cell r="K145" t="str">
            <v>Đông Bắc</v>
          </cell>
          <cell r="L145">
            <v>112.5</v>
          </cell>
          <cell r="M145">
            <v>103.2</v>
          </cell>
          <cell r="N145" t="str">
            <v>Căn góc</v>
          </cell>
          <cell r="O145" t="str">
            <v>Nội khu</v>
          </cell>
          <cell r="P145">
            <v>0.02</v>
          </cell>
          <cell r="Q145">
            <v>0</v>
          </cell>
          <cell r="R145">
            <v>1.4999999999999999E-2</v>
          </cell>
          <cell r="S145">
            <v>0</v>
          </cell>
          <cell r="T145">
            <v>-0.01</v>
          </cell>
          <cell r="U145">
            <v>0</v>
          </cell>
          <cell r="V145">
            <v>0</v>
          </cell>
          <cell r="W145">
            <v>0.05</v>
          </cell>
          <cell r="X145">
            <v>0</v>
          </cell>
          <cell r="Y145">
            <v>7.5000000000000011E-2</v>
          </cell>
          <cell r="Z145">
            <v>50793750</v>
          </cell>
          <cell r="AA145">
            <v>50133431.25</v>
          </cell>
          <cell r="AB145">
            <v>5173770105</v>
          </cell>
          <cell r="AC145">
            <v>45629718.68181818</v>
          </cell>
          <cell r="AD145">
            <v>4708986967.9636364</v>
          </cell>
          <cell r="AE145" t="str">
            <v>Còn hàng</v>
          </cell>
          <cell r="AF145">
            <v>0</v>
          </cell>
        </row>
        <row r="146">
          <cell r="E146" t="str">
            <v>S3-15A12</v>
          </cell>
          <cell r="F146" t="str">
            <v>S3</v>
          </cell>
          <cell r="G146" t="str">
            <v>15A</v>
          </cell>
          <cell r="H146" t="str">
            <v>12</v>
          </cell>
          <cell r="I146" t="str">
            <v>3PN</v>
          </cell>
          <cell r="J146" t="str">
            <v>Tây Bắc</v>
          </cell>
          <cell r="K146" t="str">
            <v>Tây Nam</v>
          </cell>
          <cell r="L146">
            <v>112.5</v>
          </cell>
          <cell r="M146">
            <v>103.2</v>
          </cell>
          <cell r="N146" t="str">
            <v>Căn góc</v>
          </cell>
          <cell r="O146" t="str">
            <v>Dân cư, Sông Hồng</v>
          </cell>
          <cell r="P146">
            <v>0.02</v>
          </cell>
          <cell r="Q146">
            <v>0</v>
          </cell>
          <cell r="R146">
            <v>1.4999999999999999E-2</v>
          </cell>
          <cell r="S146">
            <v>0</v>
          </cell>
          <cell r="T146">
            <v>-0.01</v>
          </cell>
          <cell r="U146">
            <v>0.04</v>
          </cell>
          <cell r="V146">
            <v>0</v>
          </cell>
          <cell r="W146">
            <v>0.05</v>
          </cell>
          <cell r="X146">
            <v>0</v>
          </cell>
          <cell r="Y146">
            <v>0.115</v>
          </cell>
          <cell r="Z146">
            <v>52683750</v>
          </cell>
          <cell r="AA146">
            <v>51998861.25</v>
          </cell>
          <cell r="AB146">
            <v>5366282481</v>
          </cell>
          <cell r="AC146">
            <v>47325564.136363633</v>
          </cell>
          <cell r="AD146">
            <v>4883998218.8727274</v>
          </cell>
          <cell r="AE146" t="str">
            <v>Còn hàng</v>
          </cell>
          <cell r="AF146">
            <v>0</v>
          </cell>
        </row>
        <row r="147">
          <cell r="E147" t="str">
            <v>S3-1501</v>
          </cell>
          <cell r="F147" t="str">
            <v>S3</v>
          </cell>
          <cell r="G147" t="str">
            <v>15</v>
          </cell>
          <cell r="H147" t="str">
            <v>01</v>
          </cell>
          <cell r="I147" t="str">
            <v>3PN</v>
          </cell>
          <cell r="J147" t="str">
            <v>Nam</v>
          </cell>
          <cell r="K147" t="str">
            <v>Đông</v>
          </cell>
          <cell r="L147">
            <v>112.5</v>
          </cell>
          <cell r="M147">
            <v>103.2</v>
          </cell>
          <cell r="N147" t="str">
            <v>Căn góc</v>
          </cell>
          <cell r="O147" t="str">
            <v>Nội khu</v>
          </cell>
          <cell r="P147">
            <v>0.04</v>
          </cell>
          <cell r="Q147">
            <v>0</v>
          </cell>
          <cell r="R147">
            <v>1.4999999999999999E-2</v>
          </cell>
          <cell r="S147">
            <v>0</v>
          </cell>
          <cell r="T147">
            <v>0.03</v>
          </cell>
          <cell r="U147">
            <v>0</v>
          </cell>
          <cell r="V147">
            <v>0</v>
          </cell>
          <cell r="W147">
            <v>0.05</v>
          </cell>
          <cell r="X147">
            <v>0</v>
          </cell>
          <cell r="Y147">
            <v>0.13500000000000001</v>
          </cell>
          <cell r="Z147">
            <v>53628750</v>
          </cell>
          <cell r="AA147">
            <v>52931576.25</v>
          </cell>
          <cell r="AB147">
            <v>5462538669</v>
          </cell>
          <cell r="AC147">
            <v>48173486.86363636</v>
          </cell>
          <cell r="AD147">
            <v>4971503844.3272724</v>
          </cell>
          <cell r="AE147" t="str">
            <v>Còn hàng</v>
          </cell>
          <cell r="AF147">
            <v>0</v>
          </cell>
        </row>
        <row r="148">
          <cell r="E148" t="str">
            <v>S3-1502</v>
          </cell>
          <cell r="F148" t="str">
            <v>S3</v>
          </cell>
          <cell r="G148" t="str">
            <v>15</v>
          </cell>
          <cell r="H148" t="str">
            <v>02</v>
          </cell>
          <cell r="I148" t="str">
            <v>3PN</v>
          </cell>
          <cell r="J148" t="str">
            <v>Nam</v>
          </cell>
          <cell r="K148" t="str">
            <v>Tây</v>
          </cell>
          <cell r="L148">
            <v>112.5</v>
          </cell>
          <cell r="M148">
            <v>103.2</v>
          </cell>
          <cell r="N148" t="str">
            <v>Căn góc</v>
          </cell>
          <cell r="O148" t="str">
            <v>Dân cư, S-School, Sông Hồng</v>
          </cell>
          <cell r="P148">
            <v>0.04</v>
          </cell>
          <cell r="Q148">
            <v>0</v>
          </cell>
          <cell r="R148">
            <v>1.4999999999999999E-2</v>
          </cell>
          <cell r="S148">
            <v>0</v>
          </cell>
          <cell r="T148">
            <v>0.03</v>
          </cell>
          <cell r="U148">
            <v>0.04</v>
          </cell>
          <cell r="V148">
            <v>0</v>
          </cell>
          <cell r="W148">
            <v>0.05</v>
          </cell>
          <cell r="X148">
            <v>0</v>
          </cell>
          <cell r="Y148">
            <v>0.17499999999999999</v>
          </cell>
          <cell r="Z148">
            <v>55518750</v>
          </cell>
          <cell r="AA148">
            <v>54797006.25</v>
          </cell>
          <cell r="AB148">
            <v>5655051045</v>
          </cell>
          <cell r="AC148">
            <v>49869332.318181813</v>
          </cell>
          <cell r="AD148">
            <v>5146515095.2363634</v>
          </cell>
          <cell r="AE148" t="str">
            <v>Còn hàng</v>
          </cell>
          <cell r="AF148">
            <v>0</v>
          </cell>
        </row>
        <row r="149">
          <cell r="E149" t="str">
            <v>S3-1506</v>
          </cell>
          <cell r="F149" t="str">
            <v>S3</v>
          </cell>
          <cell r="G149" t="str">
            <v>15</v>
          </cell>
          <cell r="H149" t="str">
            <v>06</v>
          </cell>
          <cell r="I149" t="str">
            <v>3PN</v>
          </cell>
          <cell r="J149" t="str">
            <v>Nam</v>
          </cell>
          <cell r="K149" t="str">
            <v>Tây</v>
          </cell>
          <cell r="L149">
            <v>123.9</v>
          </cell>
          <cell r="M149">
            <v>116.7</v>
          </cell>
          <cell r="N149">
            <v>0</v>
          </cell>
          <cell r="O149" t="str">
            <v>Dân cư, S-School, Sông Hồng</v>
          </cell>
          <cell r="P149">
            <v>0.04</v>
          </cell>
          <cell r="Q149">
            <v>5.0000000000000001E-3</v>
          </cell>
          <cell r="R149">
            <v>-5.0000000000000001E-3</v>
          </cell>
          <cell r="S149">
            <v>-0.05</v>
          </cell>
          <cell r="T149">
            <v>0.03</v>
          </cell>
          <cell r="U149">
            <v>0.04</v>
          </cell>
          <cell r="V149">
            <v>-0.05</v>
          </cell>
          <cell r="W149">
            <v>0</v>
          </cell>
          <cell r="X149">
            <v>0</v>
          </cell>
          <cell r="Y149">
            <v>9.999999999999995E-3</v>
          </cell>
          <cell r="Z149">
            <v>47722500</v>
          </cell>
          <cell r="AA149">
            <v>47102107.5</v>
          </cell>
          <cell r="AB149">
            <v>5496815945.25</v>
          </cell>
          <cell r="AC149">
            <v>42873969.818181813</v>
          </cell>
          <cell r="AD149">
            <v>5003392277.7818174</v>
          </cell>
          <cell r="AE149" t="str">
            <v>Còn hàng</v>
          </cell>
          <cell r="AF149">
            <v>0</v>
          </cell>
        </row>
        <row r="150">
          <cell r="E150" t="str">
            <v>S3-1508</v>
          </cell>
          <cell r="F150" t="str">
            <v>S3</v>
          </cell>
          <cell r="G150" t="str">
            <v>15</v>
          </cell>
          <cell r="H150" t="str">
            <v>08</v>
          </cell>
          <cell r="I150" t="str">
            <v>3PN</v>
          </cell>
          <cell r="J150" t="str">
            <v>Tây Bắc</v>
          </cell>
          <cell r="K150" t="str">
            <v>Tây Nam</v>
          </cell>
          <cell r="L150">
            <v>123.9</v>
          </cell>
          <cell r="M150">
            <v>116.7</v>
          </cell>
          <cell r="N150">
            <v>0</v>
          </cell>
          <cell r="O150" t="str">
            <v>Dân cư, Sông Hồng</v>
          </cell>
          <cell r="P150">
            <v>0.04</v>
          </cell>
          <cell r="Q150">
            <v>5.0000000000000001E-3</v>
          </cell>
          <cell r="R150">
            <v>-5.0000000000000001E-3</v>
          </cell>
          <cell r="S150">
            <v>-0.05</v>
          </cell>
          <cell r="T150">
            <v>-0.01</v>
          </cell>
          <cell r="U150">
            <v>0.04</v>
          </cell>
          <cell r="V150">
            <v>-0.05</v>
          </cell>
          <cell r="W150">
            <v>0</v>
          </cell>
          <cell r="X150">
            <v>0</v>
          </cell>
          <cell r="Y150">
            <v>-3.0000000000000006E-2</v>
          </cell>
          <cell r="Z150">
            <v>45832500</v>
          </cell>
          <cell r="AA150">
            <v>45236677.5</v>
          </cell>
          <cell r="AB150">
            <v>5279120264.25</v>
          </cell>
          <cell r="AC150">
            <v>41178124.36363636</v>
          </cell>
          <cell r="AD150">
            <v>4805487113.2363634</v>
          </cell>
          <cell r="AE150" t="str">
            <v>Còn hàng</v>
          </cell>
          <cell r="AF150">
            <v>0</v>
          </cell>
        </row>
        <row r="151">
          <cell r="E151" t="str">
            <v>S3-1511</v>
          </cell>
          <cell r="F151" t="str">
            <v>S3</v>
          </cell>
          <cell r="G151" t="str">
            <v>15</v>
          </cell>
          <cell r="H151" t="str">
            <v>11</v>
          </cell>
          <cell r="I151" t="str">
            <v>3PN</v>
          </cell>
          <cell r="J151" t="str">
            <v>Tây Bắc</v>
          </cell>
          <cell r="K151" t="str">
            <v>Đông Bắc</v>
          </cell>
          <cell r="L151">
            <v>112.5</v>
          </cell>
          <cell r="M151">
            <v>103.2</v>
          </cell>
          <cell r="N151" t="str">
            <v>Căn góc</v>
          </cell>
          <cell r="O151" t="str">
            <v>Nội khu</v>
          </cell>
          <cell r="P151">
            <v>0.04</v>
          </cell>
          <cell r="Q151">
            <v>0</v>
          </cell>
          <cell r="R151">
            <v>1.4999999999999999E-2</v>
          </cell>
          <cell r="S151">
            <v>0</v>
          </cell>
          <cell r="T151">
            <v>-0.01</v>
          </cell>
          <cell r="U151">
            <v>0</v>
          </cell>
          <cell r="V151">
            <v>0</v>
          </cell>
          <cell r="W151">
            <v>0.05</v>
          </cell>
          <cell r="X151">
            <v>0</v>
          </cell>
          <cell r="Y151">
            <v>9.5000000000000001E-2</v>
          </cell>
          <cell r="Z151">
            <v>51738750</v>
          </cell>
          <cell r="AA151">
            <v>51066146.25</v>
          </cell>
          <cell r="AB151">
            <v>5270026293</v>
          </cell>
          <cell r="AC151">
            <v>46477641.409090906</v>
          </cell>
          <cell r="AD151">
            <v>4796492593.4181814</v>
          </cell>
          <cell r="AE151" t="str">
            <v>Còn hàng</v>
          </cell>
          <cell r="AF151">
            <v>0</v>
          </cell>
        </row>
        <row r="152">
          <cell r="E152" t="str">
            <v>S3-1512</v>
          </cell>
          <cell r="F152" t="str">
            <v>S3</v>
          </cell>
          <cell r="G152" t="str">
            <v>15</v>
          </cell>
          <cell r="H152" t="str">
            <v>12</v>
          </cell>
          <cell r="I152" t="str">
            <v>3PN</v>
          </cell>
          <cell r="J152" t="str">
            <v>Tây Bắc</v>
          </cell>
          <cell r="K152" t="str">
            <v>Tây Nam</v>
          </cell>
          <cell r="L152">
            <v>112.5</v>
          </cell>
          <cell r="M152">
            <v>103.2</v>
          </cell>
          <cell r="N152" t="str">
            <v>Căn góc</v>
          </cell>
          <cell r="O152" t="str">
            <v>Dân cư, Sông Hồng</v>
          </cell>
          <cell r="P152">
            <v>0.04</v>
          </cell>
          <cell r="Q152">
            <v>0</v>
          </cell>
          <cell r="R152">
            <v>1.4999999999999999E-2</v>
          </cell>
          <cell r="S152">
            <v>0</v>
          </cell>
          <cell r="T152">
            <v>-0.01</v>
          </cell>
          <cell r="U152">
            <v>0.04</v>
          </cell>
          <cell r="V152">
            <v>0</v>
          </cell>
          <cell r="W152">
            <v>0.05</v>
          </cell>
          <cell r="X152">
            <v>0</v>
          </cell>
          <cell r="Y152">
            <v>0.13500000000000001</v>
          </cell>
          <cell r="Z152">
            <v>53628750</v>
          </cell>
          <cell r="AA152">
            <v>52931576.25</v>
          </cell>
          <cell r="AB152">
            <v>5462538669</v>
          </cell>
          <cell r="AC152">
            <v>48173486.86363636</v>
          </cell>
          <cell r="AD152">
            <v>4971503844.3272724</v>
          </cell>
          <cell r="AE152" t="str">
            <v>Còn hàng</v>
          </cell>
          <cell r="AF152">
            <v>0</v>
          </cell>
        </row>
        <row r="153">
          <cell r="E153" t="str">
            <v>S3-1601</v>
          </cell>
          <cell r="F153" t="str">
            <v>S3</v>
          </cell>
          <cell r="G153" t="str">
            <v>16</v>
          </cell>
          <cell r="H153" t="str">
            <v>01</v>
          </cell>
          <cell r="I153" t="str">
            <v>3PN</v>
          </cell>
          <cell r="J153" t="str">
            <v>Nam</v>
          </cell>
          <cell r="K153" t="str">
            <v>Đông</v>
          </cell>
          <cell r="L153">
            <v>112.5</v>
          </cell>
          <cell r="M153">
            <v>103.2</v>
          </cell>
          <cell r="N153" t="str">
            <v>Căn góc</v>
          </cell>
          <cell r="O153" t="str">
            <v>Nội khu</v>
          </cell>
          <cell r="P153">
            <v>0.05</v>
          </cell>
          <cell r="Q153">
            <v>0</v>
          </cell>
          <cell r="R153">
            <v>1.4999999999999999E-2</v>
          </cell>
          <cell r="S153">
            <v>0</v>
          </cell>
          <cell r="T153">
            <v>0.03</v>
          </cell>
          <cell r="U153">
            <v>0</v>
          </cell>
          <cell r="V153">
            <v>0</v>
          </cell>
          <cell r="W153">
            <v>0.05</v>
          </cell>
          <cell r="X153">
            <v>5.0000000000000001E-3</v>
          </cell>
          <cell r="Y153">
            <v>0.15000000000000002</v>
          </cell>
          <cell r="Z153">
            <v>54337499.999999993</v>
          </cell>
          <cell r="AA153">
            <v>53631112.499999993</v>
          </cell>
          <cell r="AB153">
            <v>5534730809.999999</v>
          </cell>
          <cell r="AC153">
            <v>48809428.909090891</v>
          </cell>
          <cell r="AD153">
            <v>5037133063.4181805</v>
          </cell>
          <cell r="AE153" t="str">
            <v>Còn hàng</v>
          </cell>
          <cell r="AF153">
            <v>0</v>
          </cell>
        </row>
        <row r="154">
          <cell r="E154" t="str">
            <v>S3-1604</v>
          </cell>
          <cell r="F154" t="str">
            <v>S3</v>
          </cell>
          <cell r="G154" t="str">
            <v>16</v>
          </cell>
          <cell r="H154" t="str">
            <v>04</v>
          </cell>
          <cell r="I154" t="str">
            <v>3PN</v>
          </cell>
          <cell r="J154" t="str">
            <v>Đông</v>
          </cell>
          <cell r="K154" t="str">
            <v>Tây</v>
          </cell>
          <cell r="L154">
            <v>115</v>
          </cell>
          <cell r="M154">
            <v>104.8</v>
          </cell>
          <cell r="N154">
            <v>0</v>
          </cell>
          <cell r="O154" t="str">
            <v>Dân cư, S-School, Sông Hồng</v>
          </cell>
          <cell r="P154">
            <v>0.05</v>
          </cell>
          <cell r="Q154">
            <v>-0.01</v>
          </cell>
          <cell r="R154">
            <v>0.01</v>
          </cell>
          <cell r="S154">
            <v>0</v>
          </cell>
          <cell r="T154">
            <v>0.02</v>
          </cell>
          <cell r="U154">
            <v>0.04</v>
          </cell>
          <cell r="V154">
            <v>0</v>
          </cell>
          <cell r="W154">
            <v>0</v>
          </cell>
          <cell r="X154">
            <v>5.0000000000000001E-3</v>
          </cell>
          <cell r="Y154">
            <v>0.11500000000000002</v>
          </cell>
          <cell r="Z154">
            <v>52683750</v>
          </cell>
          <cell r="AA154">
            <v>51998861.25</v>
          </cell>
          <cell r="AB154">
            <v>5449480659</v>
          </cell>
          <cell r="AC154">
            <v>47325564.136363633</v>
          </cell>
          <cell r="AD154">
            <v>4959719121.4909086</v>
          </cell>
          <cell r="AE154" t="str">
            <v>Còn hàng</v>
          </cell>
          <cell r="AF154">
            <v>0</v>
          </cell>
        </row>
        <row r="155">
          <cell r="E155" t="str">
            <v>S3-1606</v>
          </cell>
          <cell r="F155" t="str">
            <v>S3</v>
          </cell>
          <cell r="G155" t="str">
            <v>16</v>
          </cell>
          <cell r="H155" t="str">
            <v>06</v>
          </cell>
          <cell r="I155" t="str">
            <v>3PN</v>
          </cell>
          <cell r="J155" t="str">
            <v>Nam</v>
          </cell>
          <cell r="K155" t="str">
            <v>Tây</v>
          </cell>
          <cell r="L155">
            <v>123.9</v>
          </cell>
          <cell r="M155">
            <v>116.7</v>
          </cell>
          <cell r="N155">
            <v>0</v>
          </cell>
          <cell r="O155" t="str">
            <v>Dân cư, S-School, Sông Hồng</v>
          </cell>
          <cell r="P155">
            <v>0.05</v>
          </cell>
          <cell r="Q155">
            <v>5.0000000000000001E-3</v>
          </cell>
          <cell r="R155">
            <v>-5.0000000000000001E-3</v>
          </cell>
          <cell r="S155">
            <v>-0.05</v>
          </cell>
          <cell r="T155">
            <v>0.03</v>
          </cell>
          <cell r="U155">
            <v>0.04</v>
          </cell>
          <cell r="V155">
            <v>-0.05</v>
          </cell>
          <cell r="W155">
            <v>0</v>
          </cell>
          <cell r="X155">
            <v>5.0000000000000001E-3</v>
          </cell>
          <cell r="Y155">
            <v>2.5000000000000005E-2</v>
          </cell>
          <cell r="Z155">
            <v>48431249.999999993</v>
          </cell>
          <cell r="AA155">
            <v>47801643.749999993</v>
          </cell>
          <cell r="AB155">
            <v>5578451825.624999</v>
          </cell>
          <cell r="AC155">
            <v>43509911.863636352</v>
          </cell>
          <cell r="AD155">
            <v>5077606714.4863625</v>
          </cell>
          <cell r="AE155" t="str">
            <v>Còn hàng</v>
          </cell>
          <cell r="AF155">
            <v>0</v>
          </cell>
        </row>
        <row r="156">
          <cell r="E156" t="str">
            <v>S3-1608</v>
          </cell>
          <cell r="F156" t="str">
            <v>S3</v>
          </cell>
          <cell r="G156" t="str">
            <v>16</v>
          </cell>
          <cell r="H156" t="str">
            <v>08</v>
          </cell>
          <cell r="I156" t="str">
            <v>3PN</v>
          </cell>
          <cell r="J156" t="str">
            <v>Tây Bắc</v>
          </cell>
          <cell r="K156" t="str">
            <v>Tây Nam</v>
          </cell>
          <cell r="L156">
            <v>123.9</v>
          </cell>
          <cell r="M156">
            <v>116.7</v>
          </cell>
          <cell r="N156">
            <v>0</v>
          </cell>
          <cell r="O156" t="str">
            <v>Dân cư, Sông Hồng</v>
          </cell>
          <cell r="P156">
            <v>0.05</v>
          </cell>
          <cell r="Q156">
            <v>5.0000000000000001E-3</v>
          </cell>
          <cell r="R156">
            <v>-5.0000000000000001E-3</v>
          </cell>
          <cell r="S156">
            <v>-0.05</v>
          </cell>
          <cell r="T156">
            <v>-0.01</v>
          </cell>
          <cell r="U156">
            <v>0.04</v>
          </cell>
          <cell r="V156">
            <v>-0.05</v>
          </cell>
          <cell r="W156">
            <v>0</v>
          </cell>
          <cell r="X156">
            <v>5.0000000000000001E-3</v>
          </cell>
          <cell r="Y156">
            <v>-1.5000000000000003E-2</v>
          </cell>
          <cell r="Z156">
            <v>46541250</v>
          </cell>
          <cell r="AA156">
            <v>45936213.75</v>
          </cell>
          <cell r="AB156">
            <v>5360756144.625</v>
          </cell>
          <cell r="AC156">
            <v>41814066.409090899</v>
          </cell>
          <cell r="AD156">
            <v>4879701549.9409084</v>
          </cell>
          <cell r="AE156" t="str">
            <v>Còn hàng</v>
          </cell>
          <cell r="AF156">
            <v>0</v>
          </cell>
        </row>
        <row r="157">
          <cell r="E157" t="str">
            <v>S3-1609</v>
          </cell>
          <cell r="F157" t="str">
            <v>S3</v>
          </cell>
          <cell r="G157" t="str">
            <v>16</v>
          </cell>
          <cell r="H157" t="str">
            <v>09</v>
          </cell>
          <cell r="I157" t="str">
            <v>2PN</v>
          </cell>
          <cell r="J157" t="str">
            <v>Tây Nam</v>
          </cell>
          <cell r="K157" t="str">
            <v>Đông Bắc</v>
          </cell>
          <cell r="L157">
            <v>96.3</v>
          </cell>
          <cell r="M157">
            <v>90</v>
          </cell>
          <cell r="N157">
            <v>0</v>
          </cell>
          <cell r="O157" t="str">
            <v>Nội khu</v>
          </cell>
          <cell r="P157">
            <v>0.05</v>
          </cell>
          <cell r="Q157">
            <v>0</v>
          </cell>
          <cell r="R157">
            <v>0</v>
          </cell>
          <cell r="S157">
            <v>-5.0000000000000001E-3</v>
          </cell>
          <cell r="T157">
            <v>0.01</v>
          </cell>
          <cell r="U157">
            <v>0</v>
          </cell>
          <cell r="V157">
            <v>0.03</v>
          </cell>
          <cell r="W157">
            <v>0</v>
          </cell>
          <cell r="X157">
            <v>5.0000000000000001E-3</v>
          </cell>
          <cell r="Y157">
            <v>9.0000000000000011E-2</v>
          </cell>
          <cell r="Z157">
            <v>51502500.000000007</v>
          </cell>
          <cell r="AA157">
            <v>50832967.500000007</v>
          </cell>
          <cell r="AB157">
            <v>4574967075.000001</v>
          </cell>
          <cell r="AC157">
            <v>46265660.727272734</v>
          </cell>
          <cell r="AD157">
            <v>4163909465.454546</v>
          </cell>
          <cell r="AE157" t="str">
            <v>Còn hàng</v>
          </cell>
          <cell r="AF157">
            <v>0</v>
          </cell>
        </row>
        <row r="158">
          <cell r="E158" t="str">
            <v>S3-1611</v>
          </cell>
          <cell r="F158" t="str">
            <v>S3</v>
          </cell>
          <cell r="G158" t="str">
            <v>16</v>
          </cell>
          <cell r="H158" t="str">
            <v>11</v>
          </cell>
          <cell r="I158" t="str">
            <v>3PN</v>
          </cell>
          <cell r="J158" t="str">
            <v>Tây Bắc</v>
          </cell>
          <cell r="K158" t="str">
            <v>Đông Bắc</v>
          </cell>
          <cell r="L158">
            <v>112.5</v>
          </cell>
          <cell r="M158">
            <v>103.2</v>
          </cell>
          <cell r="N158" t="str">
            <v>Căn góc</v>
          </cell>
          <cell r="O158" t="str">
            <v>Nội khu</v>
          </cell>
          <cell r="P158">
            <v>0.05</v>
          </cell>
          <cell r="Q158">
            <v>0</v>
          </cell>
          <cell r="R158">
            <v>1.4999999999999999E-2</v>
          </cell>
          <cell r="S158">
            <v>0</v>
          </cell>
          <cell r="T158">
            <v>-0.01</v>
          </cell>
          <cell r="U158">
            <v>0</v>
          </cell>
          <cell r="V158">
            <v>0</v>
          </cell>
          <cell r="W158">
            <v>0.05</v>
          </cell>
          <cell r="X158">
            <v>5.0000000000000001E-3</v>
          </cell>
          <cell r="Y158">
            <v>0.11000000000000001</v>
          </cell>
          <cell r="Z158">
            <v>52447500.000000007</v>
          </cell>
          <cell r="AA158">
            <v>51765682.500000007</v>
          </cell>
          <cell r="AB158">
            <v>5342218434.000001</v>
          </cell>
          <cell r="AC158">
            <v>47113583.454545461</v>
          </cell>
          <cell r="AD158">
            <v>4862121812.5090914</v>
          </cell>
          <cell r="AE158" t="str">
            <v>Còn hàng</v>
          </cell>
          <cell r="AF158">
            <v>0</v>
          </cell>
        </row>
        <row r="159">
          <cell r="E159" t="str">
            <v>S3-1612</v>
          </cell>
          <cell r="F159" t="str">
            <v>S3</v>
          </cell>
          <cell r="G159" t="str">
            <v>16</v>
          </cell>
          <cell r="H159" t="str">
            <v>12</v>
          </cell>
          <cell r="I159" t="str">
            <v>3PN</v>
          </cell>
          <cell r="J159" t="str">
            <v>Tây Bắc</v>
          </cell>
          <cell r="K159" t="str">
            <v>Tây Nam</v>
          </cell>
          <cell r="L159">
            <v>112.5</v>
          </cell>
          <cell r="M159">
            <v>103.2</v>
          </cell>
          <cell r="N159" t="str">
            <v>Căn góc</v>
          </cell>
          <cell r="O159" t="str">
            <v>Dân cư, Sông Hồng</v>
          </cell>
          <cell r="P159">
            <v>0.05</v>
          </cell>
          <cell r="Q159">
            <v>0</v>
          </cell>
          <cell r="R159">
            <v>1.4999999999999999E-2</v>
          </cell>
          <cell r="S159">
            <v>0</v>
          </cell>
          <cell r="T159">
            <v>-0.01</v>
          </cell>
          <cell r="U159">
            <v>0.04</v>
          </cell>
          <cell r="V159">
            <v>0</v>
          </cell>
          <cell r="W159">
            <v>0.05</v>
          </cell>
          <cell r="X159">
            <v>5.0000000000000001E-3</v>
          </cell>
          <cell r="Y159">
            <v>0.15000000000000002</v>
          </cell>
          <cell r="Z159">
            <v>54337499.999999993</v>
          </cell>
          <cell r="AA159">
            <v>53631112.499999993</v>
          </cell>
          <cell r="AB159">
            <v>5534730809.999999</v>
          </cell>
          <cell r="AC159">
            <v>48809428.909090891</v>
          </cell>
          <cell r="AD159">
            <v>5037133063.4181805</v>
          </cell>
          <cell r="AE159" t="str">
            <v>Còn hàng</v>
          </cell>
          <cell r="AF159">
            <v>0</v>
          </cell>
        </row>
        <row r="160">
          <cell r="E160" t="str">
            <v>S3-1701</v>
          </cell>
          <cell r="F160" t="str">
            <v>S3</v>
          </cell>
          <cell r="G160" t="str">
            <v>17</v>
          </cell>
          <cell r="H160" t="str">
            <v>01</v>
          </cell>
          <cell r="I160" t="str">
            <v>3PN</v>
          </cell>
          <cell r="J160" t="str">
            <v>Nam</v>
          </cell>
          <cell r="K160" t="str">
            <v>Đông</v>
          </cell>
          <cell r="L160">
            <v>112.5</v>
          </cell>
          <cell r="M160">
            <v>103.2</v>
          </cell>
          <cell r="N160" t="str">
            <v>Căn góc</v>
          </cell>
          <cell r="O160" t="str">
            <v>Nội khu</v>
          </cell>
          <cell r="P160">
            <v>4.4999999999999998E-2</v>
          </cell>
          <cell r="Q160">
            <v>0</v>
          </cell>
          <cell r="R160">
            <v>1.4999999999999999E-2</v>
          </cell>
          <cell r="S160">
            <v>0</v>
          </cell>
          <cell r="T160">
            <v>0.03</v>
          </cell>
          <cell r="U160">
            <v>0</v>
          </cell>
          <cell r="V160">
            <v>0</v>
          </cell>
          <cell r="W160">
            <v>0.05</v>
          </cell>
          <cell r="X160">
            <v>0</v>
          </cell>
          <cell r="Y160">
            <v>0.14000000000000001</v>
          </cell>
          <cell r="Z160">
            <v>53865000.000000007</v>
          </cell>
          <cell r="AA160">
            <v>53164755.000000007</v>
          </cell>
          <cell r="AB160">
            <v>5486602716.000001</v>
          </cell>
          <cell r="AC160">
            <v>48385467.545454547</v>
          </cell>
          <cell r="AD160">
            <v>4993380250.6909094</v>
          </cell>
          <cell r="AE160" t="str">
            <v>Còn hàng</v>
          </cell>
          <cell r="AF160">
            <v>0</v>
          </cell>
        </row>
        <row r="161">
          <cell r="E161" t="str">
            <v>S3-1702</v>
          </cell>
          <cell r="F161" t="str">
            <v>S3</v>
          </cell>
          <cell r="G161" t="str">
            <v>17</v>
          </cell>
          <cell r="H161" t="str">
            <v>02</v>
          </cell>
          <cell r="I161" t="str">
            <v>3PN</v>
          </cell>
          <cell r="J161" t="str">
            <v>Nam</v>
          </cell>
          <cell r="K161" t="str">
            <v>Tây</v>
          </cell>
          <cell r="L161">
            <v>112.5</v>
          </cell>
          <cell r="M161">
            <v>103.2</v>
          </cell>
          <cell r="N161" t="str">
            <v>Căn góc</v>
          </cell>
          <cell r="O161" t="str">
            <v>Dân cư, S-School, Sông Hồng</v>
          </cell>
          <cell r="P161">
            <v>4.4999999999999998E-2</v>
          </cell>
          <cell r="Q161">
            <v>0</v>
          </cell>
          <cell r="R161">
            <v>1.4999999999999999E-2</v>
          </cell>
          <cell r="S161">
            <v>0</v>
          </cell>
          <cell r="T161">
            <v>0.03</v>
          </cell>
          <cell r="U161">
            <v>0.04</v>
          </cell>
          <cell r="V161">
            <v>0</v>
          </cell>
          <cell r="W161">
            <v>0.05</v>
          </cell>
          <cell r="X161">
            <v>0</v>
          </cell>
          <cell r="Y161">
            <v>0.18</v>
          </cell>
          <cell r="Z161">
            <v>55755000</v>
          </cell>
          <cell r="AA161">
            <v>55030185</v>
          </cell>
          <cell r="AB161">
            <v>5679115092</v>
          </cell>
          <cell r="AC161">
            <v>50081312.999999993</v>
          </cell>
          <cell r="AD161">
            <v>5168391501.5999994</v>
          </cell>
          <cell r="AE161" t="str">
            <v>Còn hàng</v>
          </cell>
          <cell r="AF161">
            <v>0</v>
          </cell>
        </row>
        <row r="162">
          <cell r="E162" t="str">
            <v>S3-1706</v>
          </cell>
          <cell r="F162" t="str">
            <v>S3</v>
          </cell>
          <cell r="G162" t="str">
            <v>17</v>
          </cell>
          <cell r="H162" t="str">
            <v>06</v>
          </cell>
          <cell r="I162" t="str">
            <v>3PN</v>
          </cell>
          <cell r="J162" t="str">
            <v>Nam</v>
          </cell>
          <cell r="K162" t="str">
            <v>Tây</v>
          </cell>
          <cell r="L162">
            <v>123.9</v>
          </cell>
          <cell r="M162">
            <v>116.7</v>
          </cell>
          <cell r="N162">
            <v>0</v>
          </cell>
          <cell r="O162" t="str">
            <v>Dân cư, S-School, Sông Hồng</v>
          </cell>
          <cell r="P162">
            <v>4.4999999999999998E-2</v>
          </cell>
          <cell r="Q162">
            <v>5.0000000000000001E-3</v>
          </cell>
          <cell r="R162">
            <v>-5.0000000000000001E-3</v>
          </cell>
          <cell r="S162">
            <v>-0.05</v>
          </cell>
          <cell r="T162">
            <v>0.03</v>
          </cell>
          <cell r="U162">
            <v>0.04</v>
          </cell>
          <cell r="V162">
            <v>-0.05</v>
          </cell>
          <cell r="W162">
            <v>0</v>
          </cell>
          <cell r="X162">
            <v>0</v>
          </cell>
          <cell r="Y162">
            <v>1.4999999999999999E-2</v>
          </cell>
          <cell r="Z162">
            <v>47958749.999999993</v>
          </cell>
          <cell r="AA162">
            <v>47335286.249999993</v>
          </cell>
          <cell r="AB162">
            <v>5524027905.374999</v>
          </cell>
          <cell r="AC162">
            <v>43085950.499999985</v>
          </cell>
          <cell r="AD162">
            <v>5028130423.3499985</v>
          </cell>
          <cell r="AE162" t="str">
            <v>Còn hàng</v>
          </cell>
          <cell r="AF162">
            <v>0</v>
          </cell>
        </row>
        <row r="163">
          <cell r="E163" t="str">
            <v>S3-1708</v>
          </cell>
          <cell r="F163" t="str">
            <v>S3</v>
          </cell>
          <cell r="G163" t="str">
            <v>17</v>
          </cell>
          <cell r="H163" t="str">
            <v>08</v>
          </cell>
          <cell r="I163" t="str">
            <v>3PN</v>
          </cell>
          <cell r="J163" t="str">
            <v>Tây Bắc</v>
          </cell>
          <cell r="K163" t="str">
            <v>Tây Nam</v>
          </cell>
          <cell r="L163">
            <v>123.9</v>
          </cell>
          <cell r="M163">
            <v>116.7</v>
          </cell>
          <cell r="N163">
            <v>0</v>
          </cell>
          <cell r="O163" t="str">
            <v>Dân cư, Sông Hồng</v>
          </cell>
          <cell r="P163">
            <v>4.4999999999999998E-2</v>
          </cell>
          <cell r="Q163">
            <v>5.0000000000000001E-3</v>
          </cell>
          <cell r="R163">
            <v>-5.0000000000000001E-3</v>
          </cell>
          <cell r="S163">
            <v>-0.05</v>
          </cell>
          <cell r="T163">
            <v>-0.01</v>
          </cell>
          <cell r="U163">
            <v>0.04</v>
          </cell>
          <cell r="V163">
            <v>-0.05</v>
          </cell>
          <cell r="W163">
            <v>0</v>
          </cell>
          <cell r="X163">
            <v>0</v>
          </cell>
          <cell r="Y163">
            <v>-2.5000000000000008E-2</v>
          </cell>
          <cell r="Z163">
            <v>46068750</v>
          </cell>
          <cell r="AA163">
            <v>45469856.25</v>
          </cell>
          <cell r="AB163">
            <v>5306332224.375</v>
          </cell>
          <cell r="AC163">
            <v>41390105.045454547</v>
          </cell>
          <cell r="AD163">
            <v>4830225258.8045454</v>
          </cell>
          <cell r="AE163" t="str">
            <v>Còn hàng</v>
          </cell>
          <cell r="AF163">
            <v>0</v>
          </cell>
        </row>
        <row r="164">
          <cell r="E164" t="str">
            <v>S3-1711</v>
          </cell>
          <cell r="F164" t="str">
            <v>S3</v>
          </cell>
          <cell r="G164" t="str">
            <v>17</v>
          </cell>
          <cell r="H164" t="str">
            <v>11</v>
          </cell>
          <cell r="I164" t="str">
            <v>3PN</v>
          </cell>
          <cell r="J164" t="str">
            <v>Tây Bắc</v>
          </cell>
          <cell r="K164" t="str">
            <v>Đông Bắc</v>
          </cell>
          <cell r="L164">
            <v>112.5</v>
          </cell>
          <cell r="M164">
            <v>103.2</v>
          </cell>
          <cell r="N164" t="str">
            <v>Căn góc</v>
          </cell>
          <cell r="O164" t="str">
            <v>Nội khu</v>
          </cell>
          <cell r="P164">
            <v>4.4999999999999998E-2</v>
          </cell>
          <cell r="Q164">
            <v>0</v>
          </cell>
          <cell r="R164">
            <v>1.4999999999999999E-2</v>
          </cell>
          <cell r="S164">
            <v>0</v>
          </cell>
          <cell r="T164">
            <v>-0.01</v>
          </cell>
          <cell r="U164">
            <v>0</v>
          </cell>
          <cell r="V164">
            <v>0</v>
          </cell>
          <cell r="W164">
            <v>0.05</v>
          </cell>
          <cell r="X164">
            <v>0</v>
          </cell>
          <cell r="Y164">
            <v>0.1</v>
          </cell>
          <cell r="Z164">
            <v>51975000.000000007</v>
          </cell>
          <cell r="AA164">
            <v>51299325.000000007</v>
          </cell>
          <cell r="AB164">
            <v>5294090340.000001</v>
          </cell>
          <cell r="AC164">
            <v>46689622.090909094</v>
          </cell>
          <cell r="AD164">
            <v>4818368999.7818184</v>
          </cell>
          <cell r="AE164" t="str">
            <v>Còn hàng</v>
          </cell>
          <cell r="AF164">
            <v>0</v>
          </cell>
        </row>
        <row r="165">
          <cell r="E165" t="str">
            <v>S3-1712</v>
          </cell>
          <cell r="F165" t="str">
            <v>S3</v>
          </cell>
          <cell r="G165" t="str">
            <v>17</v>
          </cell>
          <cell r="H165" t="str">
            <v>12</v>
          </cell>
          <cell r="I165" t="str">
            <v>3PN</v>
          </cell>
          <cell r="J165" t="str">
            <v>Tây Bắc</v>
          </cell>
          <cell r="K165" t="str">
            <v>Tây Nam</v>
          </cell>
          <cell r="L165">
            <v>112.5</v>
          </cell>
          <cell r="M165">
            <v>103.2</v>
          </cell>
          <cell r="N165" t="str">
            <v>Căn góc</v>
          </cell>
          <cell r="O165" t="str">
            <v>Dân cư, Sông Hồng</v>
          </cell>
          <cell r="P165">
            <v>4.4999999999999998E-2</v>
          </cell>
          <cell r="Q165">
            <v>0</v>
          </cell>
          <cell r="R165">
            <v>1.4999999999999999E-2</v>
          </cell>
          <cell r="S165">
            <v>0</v>
          </cell>
          <cell r="T165">
            <v>-0.01</v>
          </cell>
          <cell r="U165">
            <v>0.04</v>
          </cell>
          <cell r="V165">
            <v>0</v>
          </cell>
          <cell r="W165">
            <v>0.05</v>
          </cell>
          <cell r="X165">
            <v>0</v>
          </cell>
          <cell r="Y165">
            <v>0.14000000000000001</v>
          </cell>
          <cell r="Z165">
            <v>53865000.000000007</v>
          </cell>
          <cell r="AA165">
            <v>53164755.000000007</v>
          </cell>
          <cell r="AB165">
            <v>5486602716.000001</v>
          </cell>
          <cell r="AC165">
            <v>48385467.545454547</v>
          </cell>
          <cell r="AD165">
            <v>4993380250.6909094</v>
          </cell>
          <cell r="AE165" t="str">
            <v>Còn hàng</v>
          </cell>
          <cell r="AF165">
            <v>0</v>
          </cell>
        </row>
        <row r="166">
          <cell r="E166" t="str">
            <v>S3-1811</v>
          </cell>
          <cell r="F166" t="str">
            <v>S3</v>
          </cell>
          <cell r="G166" t="str">
            <v>18</v>
          </cell>
          <cell r="H166" t="str">
            <v>11</v>
          </cell>
          <cell r="I166" t="str">
            <v>3PN</v>
          </cell>
          <cell r="J166" t="str">
            <v>Tây Bắc</v>
          </cell>
          <cell r="K166" t="str">
            <v>Đông Bắc</v>
          </cell>
          <cell r="L166">
            <v>112.5</v>
          </cell>
          <cell r="M166">
            <v>103.2</v>
          </cell>
          <cell r="N166" t="str">
            <v>Căn góc</v>
          </cell>
          <cell r="O166" t="str">
            <v>Nội khu</v>
          </cell>
          <cell r="P166">
            <v>0.05</v>
          </cell>
          <cell r="Q166">
            <v>0</v>
          </cell>
          <cell r="R166">
            <v>1.4999999999999999E-2</v>
          </cell>
          <cell r="S166">
            <v>0</v>
          </cell>
          <cell r="T166">
            <v>-0.01</v>
          </cell>
          <cell r="U166">
            <v>0</v>
          </cell>
          <cell r="V166">
            <v>0</v>
          </cell>
          <cell r="W166">
            <v>0.05</v>
          </cell>
          <cell r="X166">
            <v>0</v>
          </cell>
          <cell r="Y166">
            <v>0.10500000000000001</v>
          </cell>
          <cell r="Z166">
            <v>52211250</v>
          </cell>
          <cell r="AA166">
            <v>51532503.75</v>
          </cell>
          <cell r="AB166">
            <v>5318154387</v>
          </cell>
          <cell r="AC166">
            <v>46901602.772727273</v>
          </cell>
          <cell r="AD166">
            <v>4840245406.1454544</v>
          </cell>
          <cell r="AE166" t="str">
            <v>Còn hàng</v>
          </cell>
          <cell r="AF166">
            <v>0</v>
          </cell>
        </row>
        <row r="167">
          <cell r="E167" t="str">
            <v>S3-1812</v>
          </cell>
          <cell r="F167" t="str">
            <v>S3</v>
          </cell>
          <cell r="G167" t="str">
            <v>18</v>
          </cell>
          <cell r="H167" t="str">
            <v>12</v>
          </cell>
          <cell r="I167" t="str">
            <v>3PN</v>
          </cell>
          <cell r="J167" t="str">
            <v>Tây Bắc</v>
          </cell>
          <cell r="K167" t="str">
            <v>Tây Nam</v>
          </cell>
          <cell r="L167">
            <v>112.5</v>
          </cell>
          <cell r="M167">
            <v>103.2</v>
          </cell>
          <cell r="N167" t="str">
            <v>Căn góc</v>
          </cell>
          <cell r="O167" t="str">
            <v>Dân cư, Sông Hồng</v>
          </cell>
          <cell r="P167">
            <v>0.05</v>
          </cell>
          <cell r="Q167">
            <v>0</v>
          </cell>
          <cell r="R167">
            <v>1.4999999999999999E-2</v>
          </cell>
          <cell r="S167">
            <v>0</v>
          </cell>
          <cell r="T167">
            <v>-0.01</v>
          </cell>
          <cell r="U167">
            <v>0.04</v>
          </cell>
          <cell r="V167">
            <v>0</v>
          </cell>
          <cell r="W167">
            <v>0.05</v>
          </cell>
          <cell r="X167">
            <v>0</v>
          </cell>
          <cell r="Y167">
            <v>0.14500000000000002</v>
          </cell>
          <cell r="Z167">
            <v>54101250</v>
          </cell>
          <cell r="AA167">
            <v>53397933.75</v>
          </cell>
          <cell r="AB167">
            <v>5510666763</v>
          </cell>
          <cell r="AC167">
            <v>48597448.227272727</v>
          </cell>
          <cell r="AD167">
            <v>5015256657.0545454</v>
          </cell>
          <cell r="AE167" t="str">
            <v>Còn hàng</v>
          </cell>
          <cell r="AF167">
            <v>0</v>
          </cell>
        </row>
        <row r="168">
          <cell r="E168" t="str">
            <v>S3-2001</v>
          </cell>
          <cell r="F168" t="str">
            <v>S3</v>
          </cell>
          <cell r="G168" t="str">
            <v>20</v>
          </cell>
          <cell r="H168" t="str">
            <v>01</v>
          </cell>
          <cell r="I168" t="str">
            <v>3PN</v>
          </cell>
          <cell r="J168" t="str">
            <v>Nam</v>
          </cell>
          <cell r="K168" t="str">
            <v>Đông</v>
          </cell>
          <cell r="L168">
            <v>112.5</v>
          </cell>
          <cell r="M168">
            <v>103.2</v>
          </cell>
          <cell r="N168" t="str">
            <v>Căn góc</v>
          </cell>
          <cell r="O168" t="str">
            <v>Nội khu</v>
          </cell>
          <cell r="P168">
            <v>0.06</v>
          </cell>
          <cell r="Q168">
            <v>0</v>
          </cell>
          <cell r="R168">
            <v>1.4999999999999999E-2</v>
          </cell>
          <cell r="S168">
            <v>0</v>
          </cell>
          <cell r="T168">
            <v>0.03</v>
          </cell>
          <cell r="U168">
            <v>0</v>
          </cell>
          <cell r="V168">
            <v>0</v>
          </cell>
          <cell r="W168">
            <v>0.05</v>
          </cell>
          <cell r="X168">
            <v>5.0000000000000001E-3</v>
          </cell>
          <cell r="Y168">
            <v>0.16</v>
          </cell>
          <cell r="Z168">
            <v>54809999.999999993</v>
          </cell>
          <cell r="AA168">
            <v>54097469.999999993</v>
          </cell>
          <cell r="AB168">
            <v>5582858903.999999</v>
          </cell>
          <cell r="AC168">
            <v>49233390.272727259</v>
          </cell>
          <cell r="AD168">
            <v>5080885876.1454535</v>
          </cell>
          <cell r="AE168" t="str">
            <v>Phú Điền</v>
          </cell>
          <cell r="AF168">
            <v>0</v>
          </cell>
        </row>
        <row r="169">
          <cell r="E169" t="str">
            <v>S3-2002</v>
          </cell>
          <cell r="F169" t="str">
            <v>S3</v>
          </cell>
          <cell r="G169" t="str">
            <v>20</v>
          </cell>
          <cell r="H169" t="str">
            <v>02</v>
          </cell>
          <cell r="I169" t="str">
            <v>3PN</v>
          </cell>
          <cell r="J169" t="str">
            <v>Nam</v>
          </cell>
          <cell r="K169" t="str">
            <v>Tây</v>
          </cell>
          <cell r="L169">
            <v>112.5</v>
          </cell>
          <cell r="M169">
            <v>103.2</v>
          </cell>
          <cell r="N169" t="str">
            <v>Căn góc</v>
          </cell>
          <cell r="O169" t="str">
            <v>Dân cư, S-School, Sông Hồng</v>
          </cell>
          <cell r="P169">
            <v>0.06</v>
          </cell>
          <cell r="Q169">
            <v>0</v>
          </cell>
          <cell r="R169">
            <v>1.4999999999999999E-2</v>
          </cell>
          <cell r="S169">
            <v>0</v>
          </cell>
          <cell r="T169">
            <v>0.03</v>
          </cell>
          <cell r="U169">
            <v>0.04</v>
          </cell>
          <cell r="V169">
            <v>0</v>
          </cell>
          <cell r="W169">
            <v>0.05</v>
          </cell>
          <cell r="X169">
            <v>5.0000000000000001E-3</v>
          </cell>
          <cell r="Y169">
            <v>0.2</v>
          </cell>
          <cell r="Z169">
            <v>56700000</v>
          </cell>
          <cell r="AA169">
            <v>55962900</v>
          </cell>
          <cell r="AB169">
            <v>5775371280</v>
          </cell>
          <cell r="AC169">
            <v>50929235.727272727</v>
          </cell>
          <cell r="AD169">
            <v>5255897127.0545454</v>
          </cell>
          <cell r="AE169" t="str">
            <v>Phú Điền</v>
          </cell>
          <cell r="AF169">
            <v>0</v>
          </cell>
        </row>
        <row r="170">
          <cell r="E170" t="str">
            <v>S3-2003</v>
          </cell>
          <cell r="F170" t="str">
            <v>S3</v>
          </cell>
          <cell r="G170" t="str">
            <v>20</v>
          </cell>
          <cell r="H170" t="str">
            <v>03</v>
          </cell>
          <cell r="I170" t="str">
            <v>2PN</v>
          </cell>
          <cell r="J170" t="str">
            <v>Tây</v>
          </cell>
          <cell r="K170" t="str">
            <v xml:space="preserve">Đông </v>
          </cell>
          <cell r="L170">
            <v>96.3</v>
          </cell>
          <cell r="M170">
            <v>90</v>
          </cell>
          <cell r="N170">
            <v>0</v>
          </cell>
          <cell r="O170" t="str">
            <v>Nội khu</v>
          </cell>
          <cell r="P170">
            <v>0.06</v>
          </cell>
          <cell r="Q170">
            <v>0</v>
          </cell>
          <cell r="R170">
            <v>0</v>
          </cell>
          <cell r="S170">
            <v>-5.0000000000000001E-3</v>
          </cell>
          <cell r="T170">
            <v>-0.02</v>
          </cell>
          <cell r="U170">
            <v>0</v>
          </cell>
          <cell r="V170">
            <v>0.03</v>
          </cell>
          <cell r="W170">
            <v>0</v>
          </cell>
          <cell r="X170">
            <v>5.0000000000000001E-3</v>
          </cell>
          <cell r="Y170">
            <v>7.0000000000000007E-2</v>
          </cell>
          <cell r="Z170">
            <v>50557500</v>
          </cell>
          <cell r="AA170">
            <v>49900252.5</v>
          </cell>
          <cell r="AB170">
            <v>4491022725</v>
          </cell>
          <cell r="AC170">
            <v>45417737.999999993</v>
          </cell>
          <cell r="AD170">
            <v>4087596419.9999995</v>
          </cell>
          <cell r="AE170" t="str">
            <v>Phú Điền</v>
          </cell>
          <cell r="AF170">
            <v>0</v>
          </cell>
        </row>
        <row r="171">
          <cell r="E171" t="str">
            <v>S3-2004</v>
          </cell>
          <cell r="F171" t="str">
            <v>S3</v>
          </cell>
          <cell r="G171" t="str">
            <v>20</v>
          </cell>
          <cell r="H171" t="str">
            <v>04</v>
          </cell>
          <cell r="I171" t="str">
            <v>3PN</v>
          </cell>
          <cell r="J171" t="str">
            <v>Đông</v>
          </cell>
          <cell r="K171" t="str">
            <v>Tây</v>
          </cell>
          <cell r="L171">
            <v>115</v>
          </cell>
          <cell r="M171">
            <v>104.8</v>
          </cell>
          <cell r="N171">
            <v>0</v>
          </cell>
          <cell r="O171" t="str">
            <v>Dân cư, S-School, Sông Hồng</v>
          </cell>
          <cell r="P171">
            <v>0.06</v>
          </cell>
          <cell r="Q171">
            <v>-0.01</v>
          </cell>
          <cell r="R171">
            <v>0.01</v>
          </cell>
          <cell r="S171">
            <v>0</v>
          </cell>
          <cell r="T171">
            <v>0.02</v>
          </cell>
          <cell r="U171">
            <v>0.04</v>
          </cell>
          <cell r="V171">
            <v>0</v>
          </cell>
          <cell r="W171">
            <v>0</v>
          </cell>
          <cell r="X171">
            <v>5.0000000000000001E-3</v>
          </cell>
          <cell r="Y171">
            <v>0.125</v>
          </cell>
          <cell r="Z171">
            <v>53156250</v>
          </cell>
          <cell r="AA171">
            <v>52465218.75</v>
          </cell>
          <cell r="AB171">
            <v>5498354925</v>
          </cell>
          <cell r="AC171">
            <v>47749525.5</v>
          </cell>
          <cell r="AD171">
            <v>5004150272.3999996</v>
          </cell>
          <cell r="AE171" t="str">
            <v>Phú Điền</v>
          </cell>
          <cell r="AF171">
            <v>0</v>
          </cell>
        </row>
        <row r="172">
          <cell r="E172" t="str">
            <v>S3-2005A</v>
          </cell>
          <cell r="F172" t="str">
            <v>S3</v>
          </cell>
          <cell r="G172" t="str">
            <v>20</v>
          </cell>
          <cell r="H172" t="str">
            <v>5A</v>
          </cell>
          <cell r="I172" t="str">
            <v>1PN</v>
          </cell>
          <cell r="J172" t="str">
            <v>Tây</v>
          </cell>
          <cell r="K172" t="str">
            <v>Đông</v>
          </cell>
          <cell r="L172">
            <v>57.3</v>
          </cell>
          <cell r="M172">
            <v>52.7</v>
          </cell>
          <cell r="N172">
            <v>0</v>
          </cell>
          <cell r="O172" t="str">
            <v>Nội khu</v>
          </cell>
          <cell r="P172">
            <v>0.06</v>
          </cell>
          <cell r="Q172">
            <v>0</v>
          </cell>
          <cell r="R172">
            <v>0.01</v>
          </cell>
          <cell r="S172">
            <v>-5.0000000000000001E-3</v>
          </cell>
          <cell r="T172">
            <v>-0.02</v>
          </cell>
          <cell r="U172">
            <v>0</v>
          </cell>
          <cell r="V172">
            <v>0.08</v>
          </cell>
          <cell r="W172">
            <v>0</v>
          </cell>
          <cell r="X172">
            <v>5.0000000000000001E-3</v>
          </cell>
          <cell r="Y172">
            <v>0.12999999999999998</v>
          </cell>
          <cell r="Z172">
            <v>53392499.999999993</v>
          </cell>
          <cell r="AA172">
            <v>52698397.499999993</v>
          </cell>
          <cell r="AB172">
            <v>2777205548.2499995</v>
          </cell>
          <cell r="AC172">
            <v>47961506.181818165</v>
          </cell>
          <cell r="AD172">
            <v>2527571375.7818174</v>
          </cell>
          <cell r="AE172" t="str">
            <v>Phú Điền</v>
          </cell>
          <cell r="AF172">
            <v>0</v>
          </cell>
        </row>
        <row r="173">
          <cell r="E173" t="str">
            <v>S3-2006</v>
          </cell>
          <cell r="F173" t="str">
            <v>S3</v>
          </cell>
          <cell r="G173" t="str">
            <v>20</v>
          </cell>
          <cell r="H173" t="str">
            <v>06</v>
          </cell>
          <cell r="I173" t="str">
            <v>3PN</v>
          </cell>
          <cell r="J173" t="str">
            <v>Nam</v>
          </cell>
          <cell r="K173" t="str">
            <v>Tây</v>
          </cell>
          <cell r="L173">
            <v>123.9</v>
          </cell>
          <cell r="M173">
            <v>116.7</v>
          </cell>
          <cell r="N173">
            <v>0</v>
          </cell>
          <cell r="O173" t="str">
            <v>Dân cư, S-School, Sông Hồng</v>
          </cell>
          <cell r="P173">
            <v>0.06</v>
          </cell>
          <cell r="Q173">
            <v>5.0000000000000001E-3</v>
          </cell>
          <cell r="R173">
            <v>-5.0000000000000001E-3</v>
          </cell>
          <cell r="S173">
            <v>-0.05</v>
          </cell>
          <cell r="T173">
            <v>0.03</v>
          </cell>
          <cell r="U173">
            <v>0.04</v>
          </cell>
          <cell r="V173">
            <v>-0.05</v>
          </cell>
          <cell r="W173">
            <v>0</v>
          </cell>
          <cell r="X173">
            <v>5.0000000000000001E-3</v>
          </cell>
          <cell r="Y173">
            <v>3.4999999999999996E-2</v>
          </cell>
          <cell r="Z173">
            <v>48903749.999999993</v>
          </cell>
          <cell r="AA173">
            <v>48268001.249999993</v>
          </cell>
          <cell r="AB173">
            <v>5632875745.874999</v>
          </cell>
          <cell r="AC173">
            <v>43933873.227272719</v>
          </cell>
          <cell r="AD173">
            <v>5127083005.6227264</v>
          </cell>
          <cell r="AE173" t="str">
            <v>Phú Điền</v>
          </cell>
          <cell r="AF173">
            <v>0</v>
          </cell>
        </row>
        <row r="174">
          <cell r="E174" t="str">
            <v>S3-2007A</v>
          </cell>
          <cell r="F174" t="str">
            <v>S3</v>
          </cell>
          <cell r="G174" t="str">
            <v>20</v>
          </cell>
          <cell r="H174" t="str">
            <v>07A</v>
          </cell>
          <cell r="I174" t="str">
            <v>1PN</v>
          </cell>
          <cell r="J174" t="str">
            <v>Tây Nam</v>
          </cell>
          <cell r="K174" t="str">
            <v>Đông Bắc</v>
          </cell>
          <cell r="L174">
            <v>57.3</v>
          </cell>
          <cell r="M174">
            <v>52.7</v>
          </cell>
          <cell r="N174">
            <v>0</v>
          </cell>
          <cell r="O174" t="str">
            <v>Nội khu</v>
          </cell>
          <cell r="P174">
            <v>0.06</v>
          </cell>
          <cell r="Q174">
            <v>-5.0000000000000001E-3</v>
          </cell>
          <cell r="R174">
            <v>0.01</v>
          </cell>
          <cell r="S174">
            <v>-5.0000000000000001E-3</v>
          </cell>
          <cell r="T174">
            <v>0.01</v>
          </cell>
          <cell r="U174">
            <v>0</v>
          </cell>
          <cell r="V174">
            <v>0.08</v>
          </cell>
          <cell r="W174">
            <v>0</v>
          </cell>
          <cell r="X174">
            <v>5.0000000000000001E-3</v>
          </cell>
          <cell r="Y174">
            <v>0.15500000000000003</v>
          </cell>
          <cell r="Z174">
            <v>54573750</v>
          </cell>
          <cell r="AA174">
            <v>53864291.25</v>
          </cell>
          <cell r="AB174">
            <v>2838648148.875</v>
          </cell>
          <cell r="AC174">
            <v>49021409.590909086</v>
          </cell>
          <cell r="AD174">
            <v>2583428285.4409089</v>
          </cell>
          <cell r="AE174" t="str">
            <v>Phú Điền</v>
          </cell>
          <cell r="AF174">
            <v>0</v>
          </cell>
        </row>
        <row r="175">
          <cell r="E175" t="str">
            <v>S3-2008</v>
          </cell>
          <cell r="F175" t="str">
            <v>S3</v>
          </cell>
          <cell r="G175" t="str">
            <v>20</v>
          </cell>
          <cell r="H175" t="str">
            <v>08</v>
          </cell>
          <cell r="I175" t="str">
            <v>3PN</v>
          </cell>
          <cell r="J175" t="str">
            <v>Tây Bắc</v>
          </cell>
          <cell r="K175" t="str">
            <v>Tây Nam</v>
          </cell>
          <cell r="L175">
            <v>123.9</v>
          </cell>
          <cell r="M175">
            <v>116.7</v>
          </cell>
          <cell r="N175">
            <v>0</v>
          </cell>
          <cell r="O175" t="str">
            <v>Dân cư, Sông Hồng</v>
          </cell>
          <cell r="P175">
            <v>0.06</v>
          </cell>
          <cell r="Q175">
            <v>5.0000000000000001E-3</v>
          </cell>
          <cell r="R175">
            <v>-5.0000000000000001E-3</v>
          </cell>
          <cell r="S175">
            <v>-0.05</v>
          </cell>
          <cell r="T175">
            <v>-0.01</v>
          </cell>
          <cell r="U175">
            <v>0.04</v>
          </cell>
          <cell r="V175">
            <v>-0.05</v>
          </cell>
          <cell r="W175">
            <v>0</v>
          </cell>
          <cell r="X175">
            <v>5.0000000000000001E-3</v>
          </cell>
          <cell r="Y175">
            <v>-5.0000000000000018E-3</v>
          </cell>
          <cell r="Z175">
            <v>47013750</v>
          </cell>
          <cell r="AA175">
            <v>46402571.25</v>
          </cell>
          <cell r="AB175">
            <v>5415180064.875</v>
          </cell>
          <cell r="AC175">
            <v>42238027.772727266</v>
          </cell>
          <cell r="AD175">
            <v>4929177841.0772724</v>
          </cell>
          <cell r="AE175" t="str">
            <v>Phú Điền</v>
          </cell>
          <cell r="AF175" t="str">
            <v>HDBank</v>
          </cell>
        </row>
        <row r="176">
          <cell r="E176" t="str">
            <v>S3-2009</v>
          </cell>
          <cell r="F176" t="str">
            <v>S3</v>
          </cell>
          <cell r="G176" t="str">
            <v>20</v>
          </cell>
          <cell r="H176" t="str">
            <v>09</v>
          </cell>
          <cell r="I176" t="str">
            <v>2PN</v>
          </cell>
          <cell r="J176" t="str">
            <v>Tây Nam</v>
          </cell>
          <cell r="K176" t="str">
            <v>Đông Bắc</v>
          </cell>
          <cell r="L176">
            <v>96.3</v>
          </cell>
          <cell r="M176">
            <v>90</v>
          </cell>
          <cell r="N176">
            <v>0</v>
          </cell>
          <cell r="O176" t="str">
            <v>Nội khu</v>
          </cell>
          <cell r="P176">
            <v>0.06</v>
          </cell>
          <cell r="Q176">
            <v>0</v>
          </cell>
          <cell r="R176">
            <v>0</v>
          </cell>
          <cell r="S176">
            <v>-5.0000000000000001E-3</v>
          </cell>
          <cell r="T176">
            <v>0.01</v>
          </cell>
          <cell r="U176">
            <v>0</v>
          </cell>
          <cell r="V176">
            <v>0.03</v>
          </cell>
          <cell r="W176">
            <v>0</v>
          </cell>
          <cell r="X176">
            <v>5.0000000000000001E-3</v>
          </cell>
          <cell r="Y176">
            <v>0.1</v>
          </cell>
          <cell r="Z176">
            <v>51975000.000000007</v>
          </cell>
          <cell r="AA176">
            <v>51299325.000000007</v>
          </cell>
          <cell r="AB176">
            <v>4616939250.000001</v>
          </cell>
          <cell r="AC176">
            <v>46689622.090909094</v>
          </cell>
          <cell r="AD176">
            <v>4202065988.1818185</v>
          </cell>
          <cell r="AE176" t="str">
            <v>Phú Điền</v>
          </cell>
          <cell r="AF176">
            <v>0</v>
          </cell>
        </row>
        <row r="177">
          <cell r="E177" t="str">
            <v>S3-2010</v>
          </cell>
          <cell r="F177" t="str">
            <v>S3</v>
          </cell>
          <cell r="G177" t="str">
            <v>20</v>
          </cell>
          <cell r="H177" t="str">
            <v>10</v>
          </cell>
          <cell r="I177" t="str">
            <v>3PN</v>
          </cell>
          <cell r="J177" t="str">
            <v>Đông Bắc</v>
          </cell>
          <cell r="K177" t="str">
            <v>Tây Nam</v>
          </cell>
          <cell r="L177">
            <v>115</v>
          </cell>
          <cell r="M177">
            <v>104.8</v>
          </cell>
          <cell r="N177">
            <v>0</v>
          </cell>
          <cell r="O177" t="str">
            <v>Dân cư, Sông Hồng</v>
          </cell>
          <cell r="P177">
            <v>0.06</v>
          </cell>
          <cell r="Q177">
            <v>0</v>
          </cell>
          <cell r="R177">
            <v>0.01</v>
          </cell>
          <cell r="S177">
            <v>0</v>
          </cell>
          <cell r="T177">
            <v>0.01</v>
          </cell>
          <cell r="U177">
            <v>0.04</v>
          </cell>
          <cell r="V177">
            <v>0</v>
          </cell>
          <cell r="W177">
            <v>0</v>
          </cell>
          <cell r="X177">
            <v>5.0000000000000001E-3</v>
          </cell>
          <cell r="Y177">
            <v>0.125</v>
          </cell>
          <cell r="Z177">
            <v>53156250</v>
          </cell>
          <cell r="AA177">
            <v>52465218.75</v>
          </cell>
          <cell r="AB177">
            <v>5498354925</v>
          </cell>
          <cell r="AC177">
            <v>47749525.5</v>
          </cell>
          <cell r="AD177">
            <v>5004150272.3999996</v>
          </cell>
          <cell r="AE177" t="str">
            <v>Phú Điền</v>
          </cell>
          <cell r="AF177" t="str">
            <v>HDBank</v>
          </cell>
        </row>
        <row r="178">
          <cell r="E178" t="str">
            <v>S3-2011</v>
          </cell>
          <cell r="F178" t="str">
            <v>S3</v>
          </cell>
          <cell r="G178" t="str">
            <v>20</v>
          </cell>
          <cell r="H178" t="str">
            <v>11</v>
          </cell>
          <cell r="I178" t="str">
            <v>3PN</v>
          </cell>
          <cell r="J178" t="str">
            <v>Tây Bắc</v>
          </cell>
          <cell r="K178" t="str">
            <v>Đông Bắc</v>
          </cell>
          <cell r="L178">
            <v>112.5</v>
          </cell>
          <cell r="M178">
            <v>103.2</v>
          </cell>
          <cell r="N178" t="str">
            <v>Căn góc</v>
          </cell>
          <cell r="O178" t="str">
            <v>Nội khu</v>
          </cell>
          <cell r="P178">
            <v>0.06</v>
          </cell>
          <cell r="Q178">
            <v>0</v>
          </cell>
          <cell r="R178">
            <v>1.4999999999999999E-2</v>
          </cell>
          <cell r="S178">
            <v>0</v>
          </cell>
          <cell r="T178">
            <v>-0.01</v>
          </cell>
          <cell r="U178">
            <v>0</v>
          </cell>
          <cell r="V178">
            <v>0</v>
          </cell>
          <cell r="W178">
            <v>0.05</v>
          </cell>
          <cell r="X178">
            <v>5.0000000000000001E-3</v>
          </cell>
          <cell r="Y178">
            <v>0.12000000000000001</v>
          </cell>
          <cell r="Z178">
            <v>52920000.000000007</v>
          </cell>
          <cell r="AA178">
            <v>52232040.000000007</v>
          </cell>
          <cell r="AB178">
            <v>5390346528.000001</v>
          </cell>
          <cell r="AC178">
            <v>47537544.81818182</v>
          </cell>
          <cell r="AD178">
            <v>4905874625.2363644</v>
          </cell>
          <cell r="AE178" t="str">
            <v>Phú Điền</v>
          </cell>
          <cell r="AF178" t="str">
            <v>HDBank</v>
          </cell>
        </row>
        <row r="179">
          <cell r="E179" t="str">
            <v>S3-2012</v>
          </cell>
          <cell r="F179" t="str">
            <v>S3</v>
          </cell>
          <cell r="G179" t="str">
            <v>20</v>
          </cell>
          <cell r="H179" t="str">
            <v>12</v>
          </cell>
          <cell r="I179" t="str">
            <v>3PN</v>
          </cell>
          <cell r="J179" t="str">
            <v>Tây Bắc</v>
          </cell>
          <cell r="K179" t="str">
            <v>Tây Nam</v>
          </cell>
          <cell r="L179">
            <v>112.5</v>
          </cell>
          <cell r="M179">
            <v>103.2</v>
          </cell>
          <cell r="N179" t="str">
            <v>Căn góc</v>
          </cell>
          <cell r="O179" t="str">
            <v>Dân cư, Sông Hồng</v>
          </cell>
          <cell r="P179">
            <v>0.06</v>
          </cell>
          <cell r="Q179">
            <v>0</v>
          </cell>
          <cell r="R179">
            <v>1.4999999999999999E-2</v>
          </cell>
          <cell r="S179">
            <v>0</v>
          </cell>
          <cell r="T179">
            <v>-0.01</v>
          </cell>
          <cell r="U179">
            <v>0.04</v>
          </cell>
          <cell r="V179">
            <v>0</v>
          </cell>
          <cell r="W179">
            <v>0.05</v>
          </cell>
          <cell r="X179">
            <v>5.0000000000000001E-3</v>
          </cell>
          <cell r="Y179">
            <v>0.16000000000000003</v>
          </cell>
          <cell r="Z179">
            <v>54810000.000000007</v>
          </cell>
          <cell r="AA179">
            <v>54097470.000000007</v>
          </cell>
          <cell r="AB179">
            <v>5582858904.000001</v>
          </cell>
          <cell r="AC179">
            <v>49233390.272727281</v>
          </cell>
          <cell r="AD179">
            <v>5080885876.1454554</v>
          </cell>
          <cell r="AE179" t="str">
            <v>Phú Điền</v>
          </cell>
          <cell r="AF179" t="str">
            <v>HDBank</v>
          </cell>
        </row>
        <row r="180">
          <cell r="E180" t="str">
            <v>S3-2106</v>
          </cell>
          <cell r="F180" t="str">
            <v>S3</v>
          </cell>
          <cell r="G180" t="str">
            <v>21</v>
          </cell>
          <cell r="H180" t="str">
            <v>06</v>
          </cell>
          <cell r="I180" t="str">
            <v>3PN</v>
          </cell>
          <cell r="J180" t="str">
            <v>Nam</v>
          </cell>
          <cell r="K180" t="str">
            <v>Tây</v>
          </cell>
          <cell r="L180">
            <v>123.9</v>
          </cell>
          <cell r="M180">
            <v>116.7</v>
          </cell>
          <cell r="N180">
            <v>0</v>
          </cell>
          <cell r="O180" t="str">
            <v>S-School, Sông Hồng</v>
          </cell>
          <cell r="P180">
            <v>6.5000000000000002E-2</v>
          </cell>
          <cell r="Q180">
            <v>5.0000000000000001E-3</v>
          </cell>
          <cell r="R180">
            <v>-5.0000000000000001E-3</v>
          </cell>
          <cell r="S180">
            <v>-0.05</v>
          </cell>
          <cell r="T180">
            <v>0.03</v>
          </cell>
          <cell r="U180">
            <v>0.06</v>
          </cell>
          <cell r="V180">
            <v>-0.05</v>
          </cell>
          <cell r="W180">
            <v>0</v>
          </cell>
          <cell r="X180">
            <v>0</v>
          </cell>
          <cell r="Y180">
            <v>5.4999999999999993E-2</v>
          </cell>
          <cell r="Z180">
            <v>49848750</v>
          </cell>
          <cell r="AA180">
            <v>49200716.25</v>
          </cell>
          <cell r="AB180">
            <v>5741723586.375</v>
          </cell>
          <cell r="AC180">
            <v>44781795.954545453</v>
          </cell>
          <cell r="AD180">
            <v>5226035587.8954544</v>
          </cell>
          <cell r="AE180" t="str">
            <v>Còn hàng</v>
          </cell>
          <cell r="AF180">
            <v>0</v>
          </cell>
        </row>
        <row r="181">
          <cell r="E181" t="str">
            <v>S3-2108</v>
          </cell>
          <cell r="F181" t="str">
            <v>S3</v>
          </cell>
          <cell r="G181" t="str">
            <v>21</v>
          </cell>
          <cell r="H181" t="str">
            <v>08</v>
          </cell>
          <cell r="I181" t="str">
            <v>3PN</v>
          </cell>
          <cell r="J181" t="str">
            <v>Tây Bắc</v>
          </cell>
          <cell r="K181" t="str">
            <v>Tây Nam</v>
          </cell>
          <cell r="L181">
            <v>123.9</v>
          </cell>
          <cell r="M181">
            <v>116.7</v>
          </cell>
          <cell r="N181">
            <v>0</v>
          </cell>
          <cell r="O181" t="str">
            <v>Sông Hồng</v>
          </cell>
          <cell r="P181">
            <v>6.5000000000000002E-2</v>
          </cell>
          <cell r="Q181">
            <v>5.0000000000000001E-3</v>
          </cell>
          <cell r="R181">
            <v>-5.0000000000000001E-3</v>
          </cell>
          <cell r="S181">
            <v>-0.05</v>
          </cell>
          <cell r="T181">
            <v>-0.01</v>
          </cell>
          <cell r="U181">
            <v>0.08</v>
          </cell>
          <cell r="V181">
            <v>-0.05</v>
          </cell>
          <cell r="W181">
            <v>0</v>
          </cell>
          <cell r="X181">
            <v>0</v>
          </cell>
          <cell r="Y181">
            <v>3.5000000000000003E-2</v>
          </cell>
          <cell r="Z181">
            <v>48903749.999999993</v>
          </cell>
          <cell r="AA181">
            <v>48268001.249999993</v>
          </cell>
          <cell r="AB181">
            <v>5632875745.874999</v>
          </cell>
          <cell r="AC181">
            <v>43933873.227272719</v>
          </cell>
          <cell r="AD181">
            <v>5127083005.6227264</v>
          </cell>
          <cell r="AE181" t="str">
            <v>Còn hàng</v>
          </cell>
          <cell r="AF181">
            <v>0</v>
          </cell>
        </row>
        <row r="182">
          <cell r="E182" t="str">
            <v>S3-2201</v>
          </cell>
          <cell r="F182" t="str">
            <v>S3</v>
          </cell>
          <cell r="G182" t="str">
            <v>22</v>
          </cell>
          <cell r="H182" t="str">
            <v>01</v>
          </cell>
          <cell r="I182" t="str">
            <v>3PN</v>
          </cell>
          <cell r="J182" t="str">
            <v>Nam</v>
          </cell>
          <cell r="K182" t="str">
            <v>Đông</v>
          </cell>
          <cell r="L182">
            <v>112.5</v>
          </cell>
          <cell r="M182">
            <v>103.2</v>
          </cell>
          <cell r="N182" t="str">
            <v>Căn góc</v>
          </cell>
          <cell r="O182" t="str">
            <v>Nội khu</v>
          </cell>
          <cell r="P182">
            <v>7.0000000000000007E-2</v>
          </cell>
          <cell r="Q182">
            <v>0</v>
          </cell>
          <cell r="R182">
            <v>1.4999999999999999E-2</v>
          </cell>
          <cell r="S182">
            <v>0</v>
          </cell>
          <cell r="T182">
            <v>0.03</v>
          </cell>
          <cell r="U182">
            <v>0</v>
          </cell>
          <cell r="V182">
            <v>0</v>
          </cell>
          <cell r="W182">
            <v>0.05</v>
          </cell>
          <cell r="X182">
            <v>0</v>
          </cell>
          <cell r="Y182">
            <v>0.16500000000000001</v>
          </cell>
          <cell r="Z182">
            <v>55046250</v>
          </cell>
          <cell r="AA182">
            <v>54330648.75</v>
          </cell>
          <cell r="AB182">
            <v>5606922951</v>
          </cell>
          <cell r="AC182">
            <v>49445370.954545446</v>
          </cell>
          <cell r="AD182">
            <v>5102762282.5090904</v>
          </cell>
          <cell r="AE182" t="str">
            <v>Còn hàng</v>
          </cell>
          <cell r="AF182">
            <v>0</v>
          </cell>
        </row>
        <row r="183">
          <cell r="E183" t="str">
            <v>S3-2211</v>
          </cell>
          <cell r="F183" t="str">
            <v>S3</v>
          </cell>
          <cell r="G183" t="str">
            <v>22</v>
          </cell>
          <cell r="H183" t="str">
            <v>11</v>
          </cell>
          <cell r="I183" t="str">
            <v>3PN</v>
          </cell>
          <cell r="J183" t="str">
            <v>Tây Bắc</v>
          </cell>
          <cell r="K183" t="str">
            <v>Đông Bắc</v>
          </cell>
          <cell r="L183">
            <v>112.5</v>
          </cell>
          <cell r="M183">
            <v>103.2</v>
          </cell>
          <cell r="N183" t="str">
            <v>Căn góc</v>
          </cell>
          <cell r="O183" t="str">
            <v>Nội khu</v>
          </cell>
          <cell r="P183">
            <v>7.0000000000000007E-2</v>
          </cell>
          <cell r="Q183">
            <v>0</v>
          </cell>
          <cell r="R183">
            <v>1.4999999999999999E-2</v>
          </cell>
          <cell r="S183">
            <v>0</v>
          </cell>
          <cell r="T183">
            <v>-0.01</v>
          </cell>
          <cell r="U183">
            <v>0</v>
          </cell>
          <cell r="V183">
            <v>0</v>
          </cell>
          <cell r="W183">
            <v>0.05</v>
          </cell>
          <cell r="X183">
            <v>0</v>
          </cell>
          <cell r="Y183">
            <v>0.125</v>
          </cell>
          <cell r="Z183">
            <v>53156250</v>
          </cell>
          <cell r="AA183">
            <v>52465218.75</v>
          </cell>
          <cell r="AB183">
            <v>5414410575</v>
          </cell>
          <cell r="AC183">
            <v>47749525.499999993</v>
          </cell>
          <cell r="AD183">
            <v>4927751031.5999994</v>
          </cell>
          <cell r="AE183" t="str">
            <v>Còn hàng</v>
          </cell>
          <cell r="AF183">
            <v>0</v>
          </cell>
        </row>
        <row r="184">
          <cell r="E184" t="str">
            <v>S3-2212</v>
          </cell>
          <cell r="F184" t="str">
            <v>S3</v>
          </cell>
          <cell r="G184" t="str">
            <v>22</v>
          </cell>
          <cell r="H184" t="str">
            <v>12</v>
          </cell>
          <cell r="I184" t="str">
            <v>3PN</v>
          </cell>
          <cell r="J184" t="str">
            <v>Tây Bắc</v>
          </cell>
          <cell r="K184" t="str">
            <v>Tây Nam</v>
          </cell>
          <cell r="L184">
            <v>112.5</v>
          </cell>
          <cell r="M184">
            <v>103.2</v>
          </cell>
          <cell r="N184" t="str">
            <v>Căn góc</v>
          </cell>
          <cell r="O184" t="str">
            <v>Sông Hồng</v>
          </cell>
          <cell r="P184">
            <v>7.0000000000000007E-2</v>
          </cell>
          <cell r="Q184">
            <v>0</v>
          </cell>
          <cell r="R184">
            <v>1.4999999999999999E-2</v>
          </cell>
          <cell r="S184">
            <v>0</v>
          </cell>
          <cell r="T184">
            <v>-0.01</v>
          </cell>
          <cell r="U184">
            <v>0.08</v>
          </cell>
          <cell r="V184">
            <v>0</v>
          </cell>
          <cell r="W184">
            <v>0.05</v>
          </cell>
          <cell r="X184">
            <v>0</v>
          </cell>
          <cell r="Y184">
            <v>0.20500000000000002</v>
          </cell>
          <cell r="Z184">
            <v>56936250</v>
          </cell>
          <cell r="AA184">
            <v>56196078.75</v>
          </cell>
          <cell r="AB184">
            <v>5799435327</v>
          </cell>
          <cell r="AC184">
            <v>51141216.409090906</v>
          </cell>
          <cell r="AD184">
            <v>5277773533.4181814</v>
          </cell>
          <cell r="AE184" t="str">
            <v>Còn hàng</v>
          </cell>
          <cell r="AF184">
            <v>0</v>
          </cell>
        </row>
        <row r="185">
          <cell r="E185" t="str">
            <v>S3-2301</v>
          </cell>
          <cell r="F185" t="str">
            <v>S3</v>
          </cell>
          <cell r="G185" t="str">
            <v>23</v>
          </cell>
          <cell r="H185" t="str">
            <v>01</v>
          </cell>
          <cell r="I185" t="str">
            <v>3PN</v>
          </cell>
          <cell r="J185" t="str">
            <v>Nam</v>
          </cell>
          <cell r="K185" t="str">
            <v>Đông</v>
          </cell>
          <cell r="L185">
            <v>112.5</v>
          </cell>
          <cell r="M185">
            <v>103.2</v>
          </cell>
          <cell r="N185" t="str">
            <v>Căn góc</v>
          </cell>
          <cell r="O185" t="str">
            <v>Nội khu</v>
          </cell>
          <cell r="P185">
            <v>0.06</v>
          </cell>
          <cell r="Q185">
            <v>0</v>
          </cell>
          <cell r="R185">
            <v>1.4999999999999999E-2</v>
          </cell>
          <cell r="S185">
            <v>0</v>
          </cell>
          <cell r="T185">
            <v>0.03</v>
          </cell>
          <cell r="U185">
            <v>0</v>
          </cell>
          <cell r="V185">
            <v>0</v>
          </cell>
          <cell r="W185">
            <v>0.05</v>
          </cell>
          <cell r="X185">
            <v>0</v>
          </cell>
          <cell r="Y185">
            <v>0.155</v>
          </cell>
          <cell r="Z185">
            <v>54573750</v>
          </cell>
          <cell r="AA185">
            <v>53864291.25</v>
          </cell>
          <cell r="AB185">
            <v>5558794857</v>
          </cell>
          <cell r="AC185">
            <v>49021409.590909079</v>
          </cell>
          <cell r="AD185">
            <v>5059009469.7818174</v>
          </cell>
          <cell r="AE185" t="str">
            <v>Còn hàng</v>
          </cell>
          <cell r="AF185">
            <v>0</v>
          </cell>
        </row>
        <row r="186">
          <cell r="E186" t="str">
            <v>S3-2308</v>
          </cell>
          <cell r="F186" t="str">
            <v>S3</v>
          </cell>
          <cell r="G186" t="str">
            <v>23</v>
          </cell>
          <cell r="H186" t="str">
            <v>08</v>
          </cell>
          <cell r="I186" t="str">
            <v>3PN</v>
          </cell>
          <cell r="J186" t="str">
            <v>Tây Bắc</v>
          </cell>
          <cell r="K186" t="str">
            <v>Tây Nam</v>
          </cell>
          <cell r="L186">
            <v>123.9</v>
          </cell>
          <cell r="M186">
            <v>116.7</v>
          </cell>
          <cell r="N186">
            <v>0</v>
          </cell>
          <cell r="O186" t="str">
            <v>Sông Hồng</v>
          </cell>
          <cell r="P186">
            <v>0.06</v>
          </cell>
          <cell r="Q186">
            <v>5.0000000000000001E-3</v>
          </cell>
          <cell r="R186">
            <v>-5.0000000000000001E-3</v>
          </cell>
          <cell r="S186">
            <v>-0.05</v>
          </cell>
          <cell r="T186">
            <v>-0.01</v>
          </cell>
          <cell r="U186">
            <v>0.08</v>
          </cell>
          <cell r="V186">
            <v>-0.05</v>
          </cell>
          <cell r="W186">
            <v>0</v>
          </cell>
          <cell r="X186">
            <v>0</v>
          </cell>
          <cell r="Y186">
            <v>0.03</v>
          </cell>
          <cell r="Z186">
            <v>48667500</v>
          </cell>
          <cell r="AA186">
            <v>48034822.5</v>
          </cell>
          <cell r="AB186">
            <v>5605663785.75</v>
          </cell>
          <cell r="AC186">
            <v>43721892.545454547</v>
          </cell>
          <cell r="AD186">
            <v>5102344860.0545454</v>
          </cell>
          <cell r="AE186" t="str">
            <v>Còn hàng</v>
          </cell>
          <cell r="AF186">
            <v>0</v>
          </cell>
        </row>
        <row r="187">
          <cell r="E187" t="str">
            <v>S3-2311</v>
          </cell>
          <cell r="F187" t="str">
            <v>S3</v>
          </cell>
          <cell r="G187" t="str">
            <v>23</v>
          </cell>
          <cell r="H187" t="str">
            <v>11</v>
          </cell>
          <cell r="I187" t="str">
            <v>3PN</v>
          </cell>
          <cell r="J187" t="str">
            <v>Tây Bắc</v>
          </cell>
          <cell r="K187" t="str">
            <v>Đông Bắc</v>
          </cell>
          <cell r="L187">
            <v>112.5</v>
          </cell>
          <cell r="M187">
            <v>103.2</v>
          </cell>
          <cell r="N187" t="str">
            <v>Căn góc</v>
          </cell>
          <cell r="O187" t="str">
            <v>Nội khu</v>
          </cell>
          <cell r="P187">
            <v>0.06</v>
          </cell>
          <cell r="Q187">
            <v>0</v>
          </cell>
          <cell r="R187">
            <v>1.4999999999999999E-2</v>
          </cell>
          <cell r="S187">
            <v>0</v>
          </cell>
          <cell r="T187">
            <v>-0.01</v>
          </cell>
          <cell r="U187">
            <v>0</v>
          </cell>
          <cell r="V187">
            <v>0</v>
          </cell>
          <cell r="W187">
            <v>0.05</v>
          </cell>
          <cell r="X187">
            <v>0</v>
          </cell>
          <cell r="Y187">
            <v>0.115</v>
          </cell>
          <cell r="Z187">
            <v>52683750</v>
          </cell>
          <cell r="AA187">
            <v>51998861.25</v>
          </cell>
          <cell r="AB187">
            <v>5366282481</v>
          </cell>
          <cell r="AC187">
            <v>47325564.136363633</v>
          </cell>
          <cell r="AD187">
            <v>4883998218.8727274</v>
          </cell>
          <cell r="AE187" t="str">
            <v>Còn hàng</v>
          </cell>
          <cell r="AF187">
            <v>0</v>
          </cell>
        </row>
        <row r="188">
          <cell r="E188" t="str">
            <v>S3-2312</v>
          </cell>
          <cell r="F188" t="str">
            <v>S3</v>
          </cell>
          <cell r="G188" t="str">
            <v>23</v>
          </cell>
          <cell r="H188" t="str">
            <v>12</v>
          </cell>
          <cell r="I188" t="str">
            <v>3PN</v>
          </cell>
          <cell r="J188" t="str">
            <v>Tây Bắc</v>
          </cell>
          <cell r="K188" t="str">
            <v>Tây Nam</v>
          </cell>
          <cell r="L188">
            <v>112.5</v>
          </cell>
          <cell r="M188">
            <v>103.2</v>
          </cell>
          <cell r="N188" t="str">
            <v>Căn góc</v>
          </cell>
          <cell r="O188" t="str">
            <v>Sông Hồng</v>
          </cell>
          <cell r="P188">
            <v>0.06</v>
          </cell>
          <cell r="Q188">
            <v>0</v>
          </cell>
          <cell r="R188">
            <v>1.4999999999999999E-2</v>
          </cell>
          <cell r="S188">
            <v>0</v>
          </cell>
          <cell r="T188">
            <v>-0.01</v>
          </cell>
          <cell r="U188">
            <v>0.08</v>
          </cell>
          <cell r="V188">
            <v>0</v>
          </cell>
          <cell r="W188">
            <v>0.05</v>
          </cell>
          <cell r="X188">
            <v>0</v>
          </cell>
          <cell r="Y188">
            <v>0.19500000000000001</v>
          </cell>
          <cell r="Z188">
            <v>56463750</v>
          </cell>
          <cell r="AA188">
            <v>55729721.25</v>
          </cell>
          <cell r="AB188">
            <v>5751307233</v>
          </cell>
          <cell r="AC188">
            <v>50717255.045454539</v>
          </cell>
          <cell r="AD188">
            <v>5234020720.6909084</v>
          </cell>
          <cell r="AE188" t="str">
            <v>Còn hàng</v>
          </cell>
          <cell r="AF188">
            <v>0</v>
          </cell>
        </row>
        <row r="189">
          <cell r="E189" t="str">
            <v>S3-25A01</v>
          </cell>
          <cell r="F189" t="str">
            <v>S3</v>
          </cell>
          <cell r="G189" t="str">
            <v>25A</v>
          </cell>
          <cell r="H189" t="str">
            <v>01</v>
          </cell>
          <cell r="I189" t="str">
            <v>3PN</v>
          </cell>
          <cell r="J189" t="str">
            <v>Nam</v>
          </cell>
          <cell r="K189" t="str">
            <v>Đông</v>
          </cell>
          <cell r="L189">
            <v>112.5</v>
          </cell>
          <cell r="M189">
            <v>103.2</v>
          </cell>
          <cell r="N189" t="str">
            <v>Căn góc</v>
          </cell>
          <cell r="O189" t="str">
            <v>Nội khu</v>
          </cell>
          <cell r="P189">
            <v>0.05</v>
          </cell>
          <cell r="Q189">
            <v>0</v>
          </cell>
          <cell r="R189">
            <v>1.4999999999999999E-2</v>
          </cell>
          <cell r="S189">
            <v>0</v>
          </cell>
          <cell r="T189">
            <v>0.03</v>
          </cell>
          <cell r="U189">
            <v>0</v>
          </cell>
          <cell r="V189">
            <v>0</v>
          </cell>
          <cell r="W189">
            <v>0.05</v>
          </cell>
          <cell r="X189">
            <v>5.0000000000000001E-3</v>
          </cell>
          <cell r="Y189">
            <v>0.15000000000000002</v>
          </cell>
          <cell r="Z189">
            <v>54337499.999999993</v>
          </cell>
          <cell r="AA189">
            <v>53631112.499999993</v>
          </cell>
          <cell r="AB189">
            <v>5534730809.999999</v>
          </cell>
          <cell r="AC189">
            <v>48809428.909090891</v>
          </cell>
          <cell r="AD189">
            <v>5037133063.4181805</v>
          </cell>
          <cell r="AE189" t="str">
            <v>Còn hàng</v>
          </cell>
          <cell r="AF189">
            <v>0</v>
          </cell>
        </row>
        <row r="190">
          <cell r="E190" t="str">
            <v>S3-25A08</v>
          </cell>
          <cell r="F190" t="str">
            <v>S3</v>
          </cell>
          <cell r="G190" t="str">
            <v>25A</v>
          </cell>
          <cell r="H190" t="str">
            <v>08</v>
          </cell>
          <cell r="I190" t="str">
            <v>3PN</v>
          </cell>
          <cell r="J190" t="str">
            <v>Tây Bắc</v>
          </cell>
          <cell r="K190" t="str">
            <v>Tây Nam</v>
          </cell>
          <cell r="L190">
            <v>123.9</v>
          </cell>
          <cell r="M190">
            <v>116.7</v>
          </cell>
          <cell r="N190">
            <v>0</v>
          </cell>
          <cell r="O190" t="str">
            <v>Sông Hồng</v>
          </cell>
          <cell r="P190">
            <v>0.05</v>
          </cell>
          <cell r="Q190">
            <v>5.0000000000000001E-3</v>
          </cell>
          <cell r="R190">
            <v>-5.0000000000000001E-3</v>
          </cell>
          <cell r="S190">
            <v>-0.05</v>
          </cell>
          <cell r="T190">
            <v>-0.01</v>
          </cell>
          <cell r="U190">
            <v>0.08</v>
          </cell>
          <cell r="V190">
            <v>-0.05</v>
          </cell>
          <cell r="W190">
            <v>0</v>
          </cell>
          <cell r="X190">
            <v>5.0000000000000001E-3</v>
          </cell>
          <cell r="Y190">
            <v>2.5000000000000005E-2</v>
          </cell>
          <cell r="Z190">
            <v>48431249.999999993</v>
          </cell>
          <cell r="AA190">
            <v>47801643.749999993</v>
          </cell>
          <cell r="AB190">
            <v>5578451825.624999</v>
          </cell>
          <cell r="AC190">
            <v>43509911.863636352</v>
          </cell>
          <cell r="AD190">
            <v>5077606714.4863625</v>
          </cell>
          <cell r="AE190" t="str">
            <v>Còn hàng</v>
          </cell>
          <cell r="AF190">
            <v>0</v>
          </cell>
        </row>
        <row r="191">
          <cell r="E191" t="str">
            <v>S3-25A11</v>
          </cell>
          <cell r="F191" t="str">
            <v>S3</v>
          </cell>
          <cell r="G191" t="str">
            <v>25A</v>
          </cell>
          <cell r="H191" t="str">
            <v>11</v>
          </cell>
          <cell r="I191" t="str">
            <v>3PN</v>
          </cell>
          <cell r="J191" t="str">
            <v>Tây Bắc</v>
          </cell>
          <cell r="K191" t="str">
            <v>Đông Bắc</v>
          </cell>
          <cell r="L191">
            <v>112.5</v>
          </cell>
          <cell r="M191">
            <v>103.2</v>
          </cell>
          <cell r="N191" t="str">
            <v>Căn góc</v>
          </cell>
          <cell r="O191" t="str">
            <v>Nội khu</v>
          </cell>
          <cell r="P191">
            <v>0.05</v>
          </cell>
          <cell r="Q191">
            <v>0</v>
          </cell>
          <cell r="R191">
            <v>1.4999999999999999E-2</v>
          </cell>
          <cell r="S191">
            <v>0</v>
          </cell>
          <cell r="T191">
            <v>-0.01</v>
          </cell>
          <cell r="U191">
            <v>0</v>
          </cell>
          <cell r="V191">
            <v>0</v>
          </cell>
          <cell r="W191">
            <v>0.05</v>
          </cell>
          <cell r="X191">
            <v>5.0000000000000001E-3</v>
          </cell>
          <cell r="Y191">
            <v>0.11000000000000001</v>
          </cell>
          <cell r="Z191">
            <v>52447500.000000007</v>
          </cell>
          <cell r="AA191">
            <v>51765682.500000007</v>
          </cell>
          <cell r="AB191">
            <v>5342218434.000001</v>
          </cell>
          <cell r="AC191">
            <v>47113583.454545461</v>
          </cell>
          <cell r="AD191">
            <v>4862121812.5090914</v>
          </cell>
          <cell r="AE191" t="str">
            <v>Còn hàng</v>
          </cell>
          <cell r="AF191">
            <v>0</v>
          </cell>
        </row>
        <row r="192">
          <cell r="E192" t="str">
            <v>S3-25A12</v>
          </cell>
          <cell r="F192" t="str">
            <v>S3</v>
          </cell>
          <cell r="G192" t="str">
            <v>25A</v>
          </cell>
          <cell r="H192" t="str">
            <v>12</v>
          </cell>
          <cell r="I192" t="str">
            <v>3PN</v>
          </cell>
          <cell r="J192" t="str">
            <v>Tây Bắc</v>
          </cell>
          <cell r="K192" t="str">
            <v>Tây Nam</v>
          </cell>
          <cell r="L192">
            <v>112.5</v>
          </cell>
          <cell r="M192">
            <v>103.2</v>
          </cell>
          <cell r="N192" t="str">
            <v>Căn góc</v>
          </cell>
          <cell r="O192" t="str">
            <v>Sông Hồng</v>
          </cell>
          <cell r="P192">
            <v>0.05</v>
          </cell>
          <cell r="Q192">
            <v>0</v>
          </cell>
          <cell r="R192">
            <v>1.4999999999999999E-2</v>
          </cell>
          <cell r="S192">
            <v>0</v>
          </cell>
          <cell r="T192">
            <v>-0.01</v>
          </cell>
          <cell r="U192">
            <v>0.08</v>
          </cell>
          <cell r="V192">
            <v>0</v>
          </cell>
          <cell r="W192">
            <v>0.05</v>
          </cell>
          <cell r="X192">
            <v>5.0000000000000001E-3</v>
          </cell>
          <cell r="Y192">
            <v>0.19</v>
          </cell>
          <cell r="Z192">
            <v>56227500</v>
          </cell>
          <cell r="AA192">
            <v>55496542.5</v>
          </cell>
          <cell r="AB192">
            <v>5727243186</v>
          </cell>
          <cell r="AC192">
            <v>50505274.36363636</v>
          </cell>
          <cell r="AD192">
            <v>5212144314.3272724</v>
          </cell>
          <cell r="AE192" t="str">
            <v>Còn hàng</v>
          </cell>
          <cell r="AF192">
            <v>0</v>
          </cell>
        </row>
        <row r="193">
          <cell r="E193" t="str">
            <v>S3-2508</v>
          </cell>
          <cell r="F193" t="str">
            <v>S3</v>
          </cell>
          <cell r="G193" t="str">
            <v>25</v>
          </cell>
          <cell r="H193" t="str">
            <v>08</v>
          </cell>
          <cell r="I193" t="str">
            <v>3PN</v>
          </cell>
          <cell r="J193" t="str">
            <v>Tây Bắc</v>
          </cell>
          <cell r="K193" t="str">
            <v>Tây Nam</v>
          </cell>
          <cell r="L193">
            <v>123.9</v>
          </cell>
          <cell r="M193">
            <v>116.7</v>
          </cell>
          <cell r="N193">
            <v>0</v>
          </cell>
          <cell r="O193" t="str">
            <v>Sông Hồng</v>
          </cell>
          <cell r="P193">
            <v>7.4999999999999997E-2</v>
          </cell>
          <cell r="Q193">
            <v>5.0000000000000001E-3</v>
          </cell>
          <cell r="R193">
            <v>-5.0000000000000001E-3</v>
          </cell>
          <cell r="S193">
            <v>-0.05</v>
          </cell>
          <cell r="T193">
            <v>-0.01</v>
          </cell>
          <cell r="U193">
            <v>0.08</v>
          </cell>
          <cell r="V193">
            <v>-0.05</v>
          </cell>
          <cell r="W193">
            <v>0</v>
          </cell>
          <cell r="X193">
            <v>0</v>
          </cell>
          <cell r="Y193">
            <v>4.4999999999999998E-2</v>
          </cell>
          <cell r="Z193">
            <v>49376250</v>
          </cell>
          <cell r="AA193">
            <v>48734358.75</v>
          </cell>
          <cell r="AB193">
            <v>5687299666.125</v>
          </cell>
          <cell r="AC193">
            <v>44357834.590909086</v>
          </cell>
          <cell r="AD193">
            <v>5176559296.7590904</v>
          </cell>
          <cell r="AE193" t="str">
            <v>Còn hàng</v>
          </cell>
          <cell r="AF193">
            <v>0</v>
          </cell>
        </row>
        <row r="194">
          <cell r="E194" t="str">
            <v>S3-2511</v>
          </cell>
          <cell r="F194" t="str">
            <v>S3</v>
          </cell>
          <cell r="G194" t="str">
            <v>25</v>
          </cell>
          <cell r="H194" t="str">
            <v>11</v>
          </cell>
          <cell r="I194" t="str">
            <v>3PN</v>
          </cell>
          <cell r="J194" t="str">
            <v>Tây Bắc</v>
          </cell>
          <cell r="K194" t="str">
            <v>Đông Bắc</v>
          </cell>
          <cell r="L194">
            <v>112.5</v>
          </cell>
          <cell r="M194">
            <v>103.2</v>
          </cell>
          <cell r="N194" t="str">
            <v>Căn góc</v>
          </cell>
          <cell r="O194" t="str">
            <v>Nội khu</v>
          </cell>
          <cell r="P194">
            <v>7.4999999999999997E-2</v>
          </cell>
          <cell r="Q194">
            <v>0</v>
          </cell>
          <cell r="R194">
            <v>1.4999999999999999E-2</v>
          </cell>
          <cell r="S194">
            <v>0</v>
          </cell>
          <cell r="T194">
            <v>-0.01</v>
          </cell>
          <cell r="U194">
            <v>0</v>
          </cell>
          <cell r="V194">
            <v>0</v>
          </cell>
          <cell r="W194">
            <v>0.05</v>
          </cell>
          <cell r="X194">
            <v>0</v>
          </cell>
          <cell r="Y194">
            <v>0.13</v>
          </cell>
          <cell r="Z194">
            <v>53392499.999999993</v>
          </cell>
          <cell r="AA194">
            <v>52698397.499999993</v>
          </cell>
          <cell r="AB194">
            <v>5438474621.999999</v>
          </cell>
          <cell r="AC194">
            <v>47961506.181818172</v>
          </cell>
          <cell r="AD194">
            <v>4949627437.9636354</v>
          </cell>
          <cell r="AE194" t="str">
            <v>Còn hàng</v>
          </cell>
          <cell r="AF194">
            <v>0</v>
          </cell>
        </row>
        <row r="195">
          <cell r="E195" t="str">
            <v>S3-2601</v>
          </cell>
          <cell r="F195" t="str">
            <v>S3</v>
          </cell>
          <cell r="G195" t="str">
            <v>26</v>
          </cell>
          <cell r="H195" t="str">
            <v>01</v>
          </cell>
          <cell r="I195" t="str">
            <v>3PN</v>
          </cell>
          <cell r="J195" t="str">
            <v>Nam</v>
          </cell>
          <cell r="K195" t="str">
            <v>Đông</v>
          </cell>
          <cell r="L195">
            <v>112.5</v>
          </cell>
          <cell r="M195">
            <v>103.2</v>
          </cell>
          <cell r="N195" t="str">
            <v>Căn góc</v>
          </cell>
          <cell r="O195" t="str">
            <v>Nội khu</v>
          </cell>
          <cell r="P195">
            <v>0.08</v>
          </cell>
          <cell r="Q195">
            <v>0</v>
          </cell>
          <cell r="R195">
            <v>1.4999999999999999E-2</v>
          </cell>
          <cell r="S195">
            <v>0</v>
          </cell>
          <cell r="T195">
            <v>0.03</v>
          </cell>
          <cell r="U195">
            <v>0</v>
          </cell>
          <cell r="V195">
            <v>0</v>
          </cell>
          <cell r="W195">
            <v>0.05</v>
          </cell>
          <cell r="X195">
            <v>0</v>
          </cell>
          <cell r="Y195">
            <v>0.17499999999999999</v>
          </cell>
          <cell r="Z195">
            <v>55518750</v>
          </cell>
          <cell r="AA195">
            <v>54797006.25</v>
          </cell>
          <cell r="AB195">
            <v>5655051045</v>
          </cell>
          <cell r="AC195">
            <v>49869332.318181813</v>
          </cell>
          <cell r="AD195">
            <v>5146515095.2363634</v>
          </cell>
          <cell r="AE195" t="str">
            <v>Còn hàng</v>
          </cell>
          <cell r="AF195">
            <v>0</v>
          </cell>
        </row>
        <row r="196">
          <cell r="E196" t="str">
            <v>S3-2608</v>
          </cell>
          <cell r="F196" t="str">
            <v>S3</v>
          </cell>
          <cell r="G196" t="str">
            <v>26</v>
          </cell>
          <cell r="H196" t="str">
            <v>08</v>
          </cell>
          <cell r="I196" t="str">
            <v>3PN</v>
          </cell>
          <cell r="J196" t="str">
            <v>Tây Bắc</v>
          </cell>
          <cell r="K196" t="str">
            <v>Tây Nam</v>
          </cell>
          <cell r="L196">
            <v>123.9</v>
          </cell>
          <cell r="M196">
            <v>116.7</v>
          </cell>
          <cell r="N196">
            <v>0</v>
          </cell>
          <cell r="O196" t="str">
            <v>Sông Hồng</v>
          </cell>
          <cell r="P196">
            <v>0.08</v>
          </cell>
          <cell r="Q196">
            <v>5.0000000000000001E-3</v>
          </cell>
          <cell r="R196">
            <v>-5.0000000000000001E-3</v>
          </cell>
          <cell r="S196">
            <v>-0.05</v>
          </cell>
          <cell r="T196">
            <v>-0.01</v>
          </cell>
          <cell r="U196">
            <v>0.08</v>
          </cell>
          <cell r="V196">
            <v>-0.05</v>
          </cell>
          <cell r="W196">
            <v>0</v>
          </cell>
          <cell r="X196">
            <v>0</v>
          </cell>
          <cell r="Y196">
            <v>0.05</v>
          </cell>
          <cell r="Z196">
            <v>49612500</v>
          </cell>
          <cell r="AA196">
            <v>48967537.5</v>
          </cell>
          <cell r="AB196">
            <v>5714511626.25</v>
          </cell>
          <cell r="AC196">
            <v>44569815.272727266</v>
          </cell>
          <cell r="AD196">
            <v>5201297442.3272724</v>
          </cell>
          <cell r="AE196" t="str">
            <v>Còn hàng</v>
          </cell>
          <cell r="AF196">
            <v>0</v>
          </cell>
        </row>
        <row r="197">
          <cell r="E197" t="str">
            <v>S3-2701</v>
          </cell>
          <cell r="F197" t="str">
            <v>S3</v>
          </cell>
          <cell r="G197" t="str">
            <v>27</v>
          </cell>
          <cell r="H197" t="str">
            <v>01</v>
          </cell>
          <cell r="I197" t="str">
            <v>3PN</v>
          </cell>
          <cell r="J197" t="str">
            <v>Nam</v>
          </cell>
          <cell r="K197" t="str">
            <v>Đông</v>
          </cell>
          <cell r="L197">
            <v>112.5</v>
          </cell>
          <cell r="M197">
            <v>103.2</v>
          </cell>
          <cell r="N197" t="str">
            <v>Căn góc</v>
          </cell>
          <cell r="O197" t="str">
            <v>Nội khu</v>
          </cell>
          <cell r="P197">
            <v>0.06</v>
          </cell>
          <cell r="Q197">
            <v>0</v>
          </cell>
          <cell r="R197">
            <v>1.4999999999999999E-2</v>
          </cell>
          <cell r="S197">
            <v>0</v>
          </cell>
          <cell r="T197">
            <v>0.03</v>
          </cell>
          <cell r="U197">
            <v>0</v>
          </cell>
          <cell r="V197">
            <v>0</v>
          </cell>
          <cell r="W197">
            <v>0.05</v>
          </cell>
          <cell r="X197">
            <v>0</v>
          </cell>
          <cell r="Y197">
            <v>0.155</v>
          </cell>
          <cell r="Z197">
            <v>54573750</v>
          </cell>
          <cell r="AA197">
            <v>53864291.25</v>
          </cell>
          <cell r="AB197">
            <v>5558794857</v>
          </cell>
          <cell r="AC197">
            <v>49021409.590909079</v>
          </cell>
          <cell r="AD197">
            <v>5059009469.7818174</v>
          </cell>
          <cell r="AE197" t="str">
            <v>Phú Điền</v>
          </cell>
          <cell r="AF197" t="str">
            <v>HDBank</v>
          </cell>
        </row>
        <row r="198">
          <cell r="E198" t="str">
            <v>S3-2702</v>
          </cell>
          <cell r="F198" t="str">
            <v>S3</v>
          </cell>
          <cell r="G198" t="str">
            <v>27</v>
          </cell>
          <cell r="H198" t="str">
            <v>02</v>
          </cell>
          <cell r="I198" t="str">
            <v>3PN</v>
          </cell>
          <cell r="J198" t="str">
            <v>Nam</v>
          </cell>
          <cell r="K198" t="str">
            <v>Tây</v>
          </cell>
          <cell r="L198">
            <v>112.5</v>
          </cell>
          <cell r="M198">
            <v>103.2</v>
          </cell>
          <cell r="N198" t="str">
            <v>Căn góc</v>
          </cell>
          <cell r="O198" t="str">
            <v>S-School, Sông Hồng</v>
          </cell>
          <cell r="P198">
            <v>0.06</v>
          </cell>
          <cell r="Q198">
            <v>0</v>
          </cell>
          <cell r="R198">
            <v>1.4999999999999999E-2</v>
          </cell>
          <cell r="S198">
            <v>0</v>
          </cell>
          <cell r="T198">
            <v>0.03</v>
          </cell>
          <cell r="U198">
            <v>0.06</v>
          </cell>
          <cell r="V198">
            <v>0</v>
          </cell>
          <cell r="W198">
            <v>0.05</v>
          </cell>
          <cell r="X198">
            <v>0</v>
          </cell>
          <cell r="Y198">
            <v>0.21499999999999997</v>
          </cell>
          <cell r="Z198">
            <v>57408749.999999993</v>
          </cell>
          <cell r="AA198">
            <v>56662436.249999993</v>
          </cell>
          <cell r="AB198">
            <v>5847563420.999999</v>
          </cell>
          <cell r="AC198">
            <v>51565177.772727259</v>
          </cell>
          <cell r="AD198">
            <v>5321526346.1454535</v>
          </cell>
          <cell r="AE198" t="str">
            <v>Phú Điền</v>
          </cell>
          <cell r="AF198">
            <v>0</v>
          </cell>
        </row>
        <row r="199">
          <cell r="E199" t="str">
            <v>S3-2703</v>
          </cell>
          <cell r="F199" t="str">
            <v>S3</v>
          </cell>
          <cell r="G199" t="str">
            <v>27</v>
          </cell>
          <cell r="H199" t="str">
            <v>03</v>
          </cell>
          <cell r="I199" t="str">
            <v>2PN</v>
          </cell>
          <cell r="J199" t="str">
            <v>Tây</v>
          </cell>
          <cell r="K199" t="str">
            <v xml:space="preserve">Đông </v>
          </cell>
          <cell r="L199">
            <v>96.3</v>
          </cell>
          <cell r="M199">
            <v>90</v>
          </cell>
          <cell r="N199">
            <v>0</v>
          </cell>
          <cell r="O199" t="str">
            <v>Nội khu</v>
          </cell>
          <cell r="P199">
            <v>0.06</v>
          </cell>
          <cell r="Q199">
            <v>0</v>
          </cell>
          <cell r="R199">
            <v>0</v>
          </cell>
          <cell r="S199">
            <v>-5.0000000000000001E-3</v>
          </cell>
          <cell r="T199">
            <v>-0.02</v>
          </cell>
          <cell r="U199">
            <v>0</v>
          </cell>
          <cell r="V199">
            <v>0.03</v>
          </cell>
          <cell r="W199">
            <v>0</v>
          </cell>
          <cell r="X199">
            <v>0</v>
          </cell>
          <cell r="Y199">
            <v>6.5000000000000002E-2</v>
          </cell>
          <cell r="Z199">
            <v>50321250</v>
          </cell>
          <cell r="AA199">
            <v>49667073.75</v>
          </cell>
          <cell r="AB199">
            <v>4470036637.5</v>
          </cell>
          <cell r="AC199">
            <v>45205757.31818182</v>
          </cell>
          <cell r="AD199">
            <v>4068518158.6363635</v>
          </cell>
          <cell r="AE199" t="str">
            <v>Phú Điền</v>
          </cell>
          <cell r="AF199">
            <v>0</v>
          </cell>
        </row>
        <row r="200">
          <cell r="E200" t="str">
            <v>S3-2705</v>
          </cell>
          <cell r="F200" t="str">
            <v>S3</v>
          </cell>
          <cell r="G200" t="str">
            <v>27</v>
          </cell>
          <cell r="H200" t="str">
            <v>05</v>
          </cell>
          <cell r="I200" t="str">
            <v>2PN</v>
          </cell>
          <cell r="J200" t="str">
            <v>Tây</v>
          </cell>
          <cell r="K200" t="str">
            <v>Đông</v>
          </cell>
          <cell r="L200">
            <v>79.599999999999994</v>
          </cell>
          <cell r="M200">
            <v>72.900000000000006</v>
          </cell>
          <cell r="N200">
            <v>0</v>
          </cell>
          <cell r="O200" t="str">
            <v>Nội khu</v>
          </cell>
          <cell r="P200">
            <v>0.06</v>
          </cell>
          <cell r="Q200">
            <v>0</v>
          </cell>
          <cell r="R200">
            <v>0</v>
          </cell>
          <cell r="S200">
            <v>-5.0000000000000001E-3</v>
          </cell>
          <cell r="T200">
            <v>-0.02</v>
          </cell>
          <cell r="U200">
            <v>0</v>
          </cell>
          <cell r="V200">
            <v>0.08</v>
          </cell>
          <cell r="W200">
            <v>0</v>
          </cell>
          <cell r="X200">
            <v>0</v>
          </cell>
          <cell r="Y200">
            <v>0.115</v>
          </cell>
          <cell r="Z200">
            <v>52683750</v>
          </cell>
          <cell r="AA200">
            <v>51998861.25</v>
          </cell>
          <cell r="AB200">
            <v>3790716985.1250005</v>
          </cell>
          <cell r="AC200">
            <v>47325564.136363633</v>
          </cell>
          <cell r="AD200">
            <v>3450033625.5409093</v>
          </cell>
          <cell r="AE200" t="str">
            <v>Phú Điền</v>
          </cell>
          <cell r="AF200">
            <v>0</v>
          </cell>
        </row>
        <row r="201">
          <cell r="E201" t="str">
            <v>S3-2706</v>
          </cell>
          <cell r="F201" t="str">
            <v>S3</v>
          </cell>
          <cell r="G201" t="str">
            <v>27</v>
          </cell>
          <cell r="H201" t="str">
            <v>06</v>
          </cell>
          <cell r="I201" t="str">
            <v>3PN</v>
          </cell>
          <cell r="J201" t="str">
            <v>Nam</v>
          </cell>
          <cell r="K201" t="str">
            <v>Tây</v>
          </cell>
          <cell r="L201">
            <v>123.9</v>
          </cell>
          <cell r="M201">
            <v>116.7</v>
          </cell>
          <cell r="N201">
            <v>0</v>
          </cell>
          <cell r="O201" t="str">
            <v>S-School, Sông Hồng</v>
          </cell>
          <cell r="P201">
            <v>0.06</v>
          </cell>
          <cell r="Q201">
            <v>5.0000000000000001E-3</v>
          </cell>
          <cell r="R201">
            <v>-5.0000000000000001E-3</v>
          </cell>
          <cell r="S201">
            <v>-0.05</v>
          </cell>
          <cell r="T201">
            <v>0.03</v>
          </cell>
          <cell r="U201">
            <v>0.06</v>
          </cell>
          <cell r="V201">
            <v>-0.05</v>
          </cell>
          <cell r="W201">
            <v>0</v>
          </cell>
          <cell r="X201">
            <v>0</v>
          </cell>
          <cell r="Y201">
            <v>0.05</v>
          </cell>
          <cell r="Z201">
            <v>49612500</v>
          </cell>
          <cell r="AA201">
            <v>48967537.5</v>
          </cell>
          <cell r="AB201">
            <v>5714511626.25</v>
          </cell>
          <cell r="AC201">
            <v>44569815.272727266</v>
          </cell>
          <cell r="AD201">
            <v>5201297442.3272724</v>
          </cell>
          <cell r="AE201" t="str">
            <v>Phú Điền</v>
          </cell>
          <cell r="AF201">
            <v>0</v>
          </cell>
        </row>
        <row r="202">
          <cell r="E202" t="str">
            <v>S3-2707</v>
          </cell>
          <cell r="F202" t="str">
            <v>S3</v>
          </cell>
          <cell r="G202" t="str">
            <v>27</v>
          </cell>
          <cell r="H202" t="str">
            <v>07</v>
          </cell>
          <cell r="I202" t="str">
            <v>2PN</v>
          </cell>
          <cell r="J202" t="str">
            <v>Tây Nam</v>
          </cell>
          <cell r="K202" t="str">
            <v>Đông Bắc</v>
          </cell>
          <cell r="L202">
            <v>79.599999999999994</v>
          </cell>
          <cell r="M202">
            <v>72.900000000000006</v>
          </cell>
          <cell r="N202">
            <v>0</v>
          </cell>
          <cell r="O202" t="str">
            <v>Nội khu</v>
          </cell>
          <cell r="P202">
            <v>0.06</v>
          </cell>
          <cell r="Q202">
            <v>-5.0000000000000001E-3</v>
          </cell>
          <cell r="R202">
            <v>0</v>
          </cell>
          <cell r="S202">
            <v>-5.0000000000000001E-3</v>
          </cell>
          <cell r="T202">
            <v>0.01</v>
          </cell>
          <cell r="U202">
            <v>0</v>
          </cell>
          <cell r="V202">
            <v>0.08</v>
          </cell>
          <cell r="W202">
            <v>0</v>
          </cell>
          <cell r="X202">
            <v>0</v>
          </cell>
          <cell r="Y202">
            <v>0.14000000000000001</v>
          </cell>
          <cell r="Z202">
            <v>53865000.000000007</v>
          </cell>
          <cell r="AA202">
            <v>53164755.000000007</v>
          </cell>
          <cell r="AB202">
            <v>3875710639.500001</v>
          </cell>
          <cell r="AC202">
            <v>48385467.545454547</v>
          </cell>
          <cell r="AD202">
            <v>3527300584.0636368</v>
          </cell>
          <cell r="AE202" t="str">
            <v>Phú Điền</v>
          </cell>
          <cell r="AF202">
            <v>0</v>
          </cell>
        </row>
        <row r="203">
          <cell r="E203" t="str">
            <v>S3-2708</v>
          </cell>
          <cell r="F203" t="str">
            <v>S3</v>
          </cell>
          <cell r="G203" t="str">
            <v>27</v>
          </cell>
          <cell r="H203" t="str">
            <v>08</v>
          </cell>
          <cell r="I203" t="str">
            <v>3PN</v>
          </cell>
          <cell r="J203" t="str">
            <v>Tây Bắc</v>
          </cell>
          <cell r="K203" t="str">
            <v>Tây Nam</v>
          </cell>
          <cell r="L203">
            <v>123.9</v>
          </cell>
          <cell r="M203">
            <v>116.7</v>
          </cell>
          <cell r="N203">
            <v>0</v>
          </cell>
          <cell r="O203" t="str">
            <v>Sông Hồng</v>
          </cell>
          <cell r="P203">
            <v>0.06</v>
          </cell>
          <cell r="Q203">
            <v>5.0000000000000001E-3</v>
          </cell>
          <cell r="R203">
            <v>-5.0000000000000001E-3</v>
          </cell>
          <cell r="S203">
            <v>-0.05</v>
          </cell>
          <cell r="T203">
            <v>-0.01</v>
          </cell>
          <cell r="U203">
            <v>0.08</v>
          </cell>
          <cell r="V203">
            <v>-0.05</v>
          </cell>
          <cell r="W203">
            <v>0</v>
          </cell>
          <cell r="X203">
            <v>0</v>
          </cell>
          <cell r="Y203">
            <v>0.03</v>
          </cell>
          <cell r="Z203">
            <v>48667500</v>
          </cell>
          <cell r="AA203">
            <v>48034822.5</v>
          </cell>
          <cell r="AB203">
            <v>5605663785.75</v>
          </cell>
          <cell r="AC203">
            <v>43721892.545454547</v>
          </cell>
          <cell r="AD203">
            <v>5102344860.0545454</v>
          </cell>
          <cell r="AE203" t="str">
            <v>Phú Điền</v>
          </cell>
          <cell r="AF203">
            <v>0</v>
          </cell>
        </row>
        <row r="204">
          <cell r="E204" t="str">
            <v>S3-2710</v>
          </cell>
          <cell r="F204" t="str">
            <v>S3</v>
          </cell>
          <cell r="G204" t="str">
            <v>27</v>
          </cell>
          <cell r="H204" t="str">
            <v>10</v>
          </cell>
          <cell r="I204" t="str">
            <v>3PN</v>
          </cell>
          <cell r="J204" t="str">
            <v>Đông Bắc</v>
          </cell>
          <cell r="K204" t="str">
            <v>Tây Nam</v>
          </cell>
          <cell r="L204">
            <v>115</v>
          </cell>
          <cell r="M204">
            <v>104.8</v>
          </cell>
          <cell r="N204">
            <v>0</v>
          </cell>
          <cell r="O204" t="str">
            <v>Sông Hồng</v>
          </cell>
          <cell r="P204">
            <v>0.06</v>
          </cell>
          <cell r="Q204">
            <v>0</v>
          </cell>
          <cell r="R204">
            <v>0.01</v>
          </cell>
          <cell r="S204">
            <v>0</v>
          </cell>
          <cell r="T204">
            <v>0.01</v>
          </cell>
          <cell r="U204">
            <v>0.08</v>
          </cell>
          <cell r="V204">
            <v>0</v>
          </cell>
          <cell r="W204">
            <v>0</v>
          </cell>
          <cell r="X204">
            <v>0</v>
          </cell>
          <cell r="Y204">
            <v>0.15999999999999998</v>
          </cell>
          <cell r="Z204">
            <v>54809999.999999993</v>
          </cell>
          <cell r="AA204">
            <v>54097469.999999993</v>
          </cell>
          <cell r="AB204">
            <v>5669414855.999999</v>
          </cell>
          <cell r="AC204">
            <v>49233390.272727259</v>
          </cell>
          <cell r="AD204">
            <v>5159659300.5818167</v>
          </cell>
          <cell r="AE204" t="str">
            <v>Phú Điền</v>
          </cell>
          <cell r="AF204">
            <v>0</v>
          </cell>
        </row>
        <row r="205">
          <cell r="E205" t="str">
            <v>S3-2711</v>
          </cell>
          <cell r="F205" t="str">
            <v>S3</v>
          </cell>
          <cell r="G205" t="str">
            <v>27</v>
          </cell>
          <cell r="H205" t="str">
            <v>11</v>
          </cell>
          <cell r="I205" t="str">
            <v>3PN</v>
          </cell>
          <cell r="J205" t="str">
            <v>Tây Bắc</v>
          </cell>
          <cell r="K205" t="str">
            <v>Đông Bắc</v>
          </cell>
          <cell r="L205">
            <v>112.5</v>
          </cell>
          <cell r="M205">
            <v>103.2</v>
          </cell>
          <cell r="N205" t="str">
            <v>Căn góc</v>
          </cell>
          <cell r="O205" t="str">
            <v>Nội khu</v>
          </cell>
          <cell r="P205">
            <v>0.06</v>
          </cell>
          <cell r="Q205">
            <v>0</v>
          </cell>
          <cell r="R205">
            <v>1.4999999999999999E-2</v>
          </cell>
          <cell r="S205">
            <v>0</v>
          </cell>
          <cell r="T205">
            <v>-0.01</v>
          </cell>
          <cell r="U205">
            <v>0</v>
          </cell>
          <cell r="V205">
            <v>0</v>
          </cell>
          <cell r="W205">
            <v>0.05</v>
          </cell>
          <cell r="X205">
            <v>0</v>
          </cell>
          <cell r="Y205">
            <v>0.115</v>
          </cell>
          <cell r="Z205">
            <v>52683750</v>
          </cell>
          <cell r="AA205">
            <v>51998861.25</v>
          </cell>
          <cell r="AB205">
            <v>5366282481</v>
          </cell>
          <cell r="AC205">
            <v>47325564.136363633</v>
          </cell>
          <cell r="AD205">
            <v>4883998218.8727274</v>
          </cell>
          <cell r="AE205" t="str">
            <v>Phú Điền</v>
          </cell>
          <cell r="AF205">
            <v>0</v>
          </cell>
        </row>
        <row r="206">
          <cell r="E206" t="str">
            <v>S3-2712</v>
          </cell>
          <cell r="F206" t="str">
            <v>S3</v>
          </cell>
          <cell r="G206" t="str">
            <v>27</v>
          </cell>
          <cell r="H206" t="str">
            <v>12</v>
          </cell>
          <cell r="I206" t="str">
            <v>3PN</v>
          </cell>
          <cell r="J206" t="str">
            <v>Tây Bắc</v>
          </cell>
          <cell r="K206" t="str">
            <v>Tây Nam</v>
          </cell>
          <cell r="L206">
            <v>112.5</v>
          </cell>
          <cell r="M206">
            <v>103.2</v>
          </cell>
          <cell r="N206" t="str">
            <v>Căn góc</v>
          </cell>
          <cell r="O206" t="str">
            <v>Sông Hồng</v>
          </cell>
          <cell r="P206">
            <v>0.06</v>
          </cell>
          <cell r="Q206">
            <v>0</v>
          </cell>
          <cell r="R206">
            <v>1.4999999999999999E-2</v>
          </cell>
          <cell r="S206">
            <v>0</v>
          </cell>
          <cell r="T206">
            <v>-0.01</v>
          </cell>
          <cell r="U206">
            <v>0.08</v>
          </cell>
          <cell r="V206">
            <v>0</v>
          </cell>
          <cell r="W206">
            <v>0.05</v>
          </cell>
          <cell r="X206">
            <v>0</v>
          </cell>
          <cell r="Y206">
            <v>0.19500000000000001</v>
          </cell>
          <cell r="Z206">
            <v>56463750</v>
          </cell>
          <cell r="AA206">
            <v>55729721.25</v>
          </cell>
          <cell r="AB206">
            <v>5751307233</v>
          </cell>
          <cell r="AC206">
            <v>50717255.045454539</v>
          </cell>
          <cell r="AD206">
            <v>5234020720.6909084</v>
          </cell>
          <cell r="AE206" t="str">
            <v>Phú Điền</v>
          </cell>
          <cell r="AF206">
            <v>0</v>
          </cell>
        </row>
        <row r="207">
          <cell r="E207" t="str">
            <v>S3-2801</v>
          </cell>
          <cell r="F207" t="str">
            <v>S3</v>
          </cell>
          <cell r="G207" t="str">
            <v>28</v>
          </cell>
          <cell r="H207" t="str">
            <v>01</v>
          </cell>
          <cell r="I207" t="str">
            <v>3PN</v>
          </cell>
          <cell r="J207" t="str">
            <v>Nam</v>
          </cell>
          <cell r="K207" t="str">
            <v>Đông</v>
          </cell>
          <cell r="L207">
            <v>112.5</v>
          </cell>
          <cell r="M207">
            <v>103.2</v>
          </cell>
          <cell r="N207" t="str">
            <v>Căn góc</v>
          </cell>
          <cell r="O207" t="str">
            <v>Nội khu</v>
          </cell>
          <cell r="P207">
            <v>0.08</v>
          </cell>
          <cell r="Q207">
            <v>0</v>
          </cell>
          <cell r="R207">
            <v>1.4999999999999999E-2</v>
          </cell>
          <cell r="S207">
            <v>0</v>
          </cell>
          <cell r="T207">
            <v>0.03</v>
          </cell>
          <cell r="U207">
            <v>0</v>
          </cell>
          <cell r="V207">
            <v>0</v>
          </cell>
          <cell r="W207">
            <v>0.05</v>
          </cell>
          <cell r="X207">
            <v>5.0000000000000001E-3</v>
          </cell>
          <cell r="Y207">
            <v>0.18</v>
          </cell>
          <cell r="Z207">
            <v>55755000</v>
          </cell>
          <cell r="AA207">
            <v>55030185</v>
          </cell>
          <cell r="AB207">
            <v>5679115092</v>
          </cell>
          <cell r="AC207">
            <v>50081312.999999993</v>
          </cell>
          <cell r="AD207">
            <v>5168391501.5999994</v>
          </cell>
          <cell r="AE207" t="str">
            <v>Còn hàng</v>
          </cell>
          <cell r="AF207">
            <v>0</v>
          </cell>
        </row>
        <row r="208">
          <cell r="E208" t="str">
            <v>S3-2901</v>
          </cell>
          <cell r="F208" t="str">
            <v>S3</v>
          </cell>
          <cell r="G208" t="str">
            <v>29</v>
          </cell>
          <cell r="H208" t="str">
            <v>01</v>
          </cell>
          <cell r="I208" t="str">
            <v>3PN</v>
          </cell>
          <cell r="J208" t="str">
            <v>Nam</v>
          </cell>
          <cell r="K208" t="str">
            <v>Đông</v>
          </cell>
          <cell r="L208">
            <v>112.5</v>
          </cell>
          <cell r="M208">
            <v>103.2</v>
          </cell>
          <cell r="N208" t="str">
            <v>Căn góc</v>
          </cell>
          <cell r="O208" t="str">
            <v>Nội khu</v>
          </cell>
          <cell r="P208">
            <v>7.4999999999999997E-2</v>
          </cell>
          <cell r="Q208">
            <v>0</v>
          </cell>
          <cell r="R208">
            <v>1.4999999999999999E-2</v>
          </cell>
          <cell r="S208">
            <v>0</v>
          </cell>
          <cell r="T208">
            <v>0.03</v>
          </cell>
          <cell r="U208">
            <v>0</v>
          </cell>
          <cell r="V208">
            <v>0</v>
          </cell>
          <cell r="W208">
            <v>0.05</v>
          </cell>
          <cell r="X208">
            <v>0</v>
          </cell>
          <cell r="Y208">
            <v>0.16999999999999998</v>
          </cell>
          <cell r="Z208">
            <v>55282500</v>
          </cell>
          <cell r="AA208">
            <v>54563827.5</v>
          </cell>
          <cell r="AB208">
            <v>5630986998</v>
          </cell>
          <cell r="AC208">
            <v>49657351.636363626</v>
          </cell>
          <cell r="AD208">
            <v>5124638688.8727264</v>
          </cell>
          <cell r="AE208" t="str">
            <v>Còn hàng</v>
          </cell>
          <cell r="AF208">
            <v>0</v>
          </cell>
        </row>
        <row r="209">
          <cell r="E209" t="str">
            <v>S3-2906</v>
          </cell>
          <cell r="F209" t="str">
            <v>S3</v>
          </cell>
          <cell r="G209" t="str">
            <v>29</v>
          </cell>
          <cell r="H209" t="str">
            <v>06</v>
          </cell>
          <cell r="I209" t="str">
            <v>3PN</v>
          </cell>
          <cell r="J209" t="str">
            <v>Nam</v>
          </cell>
          <cell r="K209" t="str">
            <v>Tây</v>
          </cell>
          <cell r="L209">
            <v>123.9</v>
          </cell>
          <cell r="M209">
            <v>116.7</v>
          </cell>
          <cell r="N209">
            <v>0</v>
          </cell>
          <cell r="O209" t="str">
            <v>S-School, Sông Hồng</v>
          </cell>
          <cell r="P209">
            <v>7.4999999999999997E-2</v>
          </cell>
          <cell r="Q209">
            <v>5.0000000000000001E-3</v>
          </cell>
          <cell r="R209">
            <v>-5.0000000000000001E-3</v>
          </cell>
          <cell r="S209">
            <v>-0.05</v>
          </cell>
          <cell r="T209">
            <v>0.03</v>
          </cell>
          <cell r="U209">
            <v>0.06</v>
          </cell>
          <cell r="V209">
            <v>-0.05</v>
          </cell>
          <cell r="W209">
            <v>0</v>
          </cell>
          <cell r="X209">
            <v>0</v>
          </cell>
          <cell r="Y209">
            <v>6.4999999999999988E-2</v>
          </cell>
          <cell r="Z209">
            <v>50321250</v>
          </cell>
          <cell r="AA209">
            <v>49667073.75</v>
          </cell>
          <cell r="AB209">
            <v>5796147506.625</v>
          </cell>
          <cell r="AC209">
            <v>45205757.318181813</v>
          </cell>
          <cell r="AD209">
            <v>5275511879.0318174</v>
          </cell>
          <cell r="AE209" t="str">
            <v>Còn hàng</v>
          </cell>
          <cell r="AF209">
            <v>0</v>
          </cell>
        </row>
        <row r="210">
          <cell r="E210" t="str">
            <v>S3-2908</v>
          </cell>
          <cell r="F210" t="str">
            <v>S3</v>
          </cell>
          <cell r="G210" t="str">
            <v>29</v>
          </cell>
          <cell r="H210" t="str">
            <v>08</v>
          </cell>
          <cell r="I210" t="str">
            <v>3PN</v>
          </cell>
          <cell r="J210" t="str">
            <v>Tây Bắc</v>
          </cell>
          <cell r="K210" t="str">
            <v>Tây Nam</v>
          </cell>
          <cell r="L210">
            <v>123.9</v>
          </cell>
          <cell r="M210">
            <v>116.7</v>
          </cell>
          <cell r="N210">
            <v>0</v>
          </cell>
          <cell r="O210" t="str">
            <v>Sông Hồng</v>
          </cell>
          <cell r="P210">
            <v>7.4999999999999997E-2</v>
          </cell>
          <cell r="Q210">
            <v>5.0000000000000001E-3</v>
          </cell>
          <cell r="R210">
            <v>-5.0000000000000001E-3</v>
          </cell>
          <cell r="S210">
            <v>-0.05</v>
          </cell>
          <cell r="T210">
            <v>-0.01</v>
          </cell>
          <cell r="U210">
            <v>0.08</v>
          </cell>
          <cell r="V210">
            <v>-0.05</v>
          </cell>
          <cell r="W210">
            <v>0</v>
          </cell>
          <cell r="X210">
            <v>0</v>
          </cell>
          <cell r="Y210">
            <v>4.4999999999999998E-2</v>
          </cell>
          <cell r="Z210">
            <v>49376250</v>
          </cell>
          <cell r="AA210">
            <v>48734358.75</v>
          </cell>
          <cell r="AB210">
            <v>5687299666.125</v>
          </cell>
          <cell r="AC210">
            <v>44357834.590909086</v>
          </cell>
          <cell r="AD210">
            <v>5176559296.7590904</v>
          </cell>
          <cell r="AE210" t="str">
            <v>Còn hàng</v>
          </cell>
          <cell r="AF210">
            <v>0</v>
          </cell>
        </row>
        <row r="211">
          <cell r="E211" t="str">
            <v>S3-2911</v>
          </cell>
          <cell r="F211" t="str">
            <v>S3</v>
          </cell>
          <cell r="G211" t="str">
            <v>29</v>
          </cell>
          <cell r="H211" t="str">
            <v>11</v>
          </cell>
          <cell r="I211" t="str">
            <v>3PN</v>
          </cell>
          <cell r="J211" t="str">
            <v>Tây Bắc</v>
          </cell>
          <cell r="K211" t="str">
            <v>Đông Bắc</v>
          </cell>
          <cell r="L211">
            <v>112.5</v>
          </cell>
          <cell r="M211">
            <v>103.2</v>
          </cell>
          <cell r="N211" t="str">
            <v>Căn góc</v>
          </cell>
          <cell r="O211" t="str">
            <v>Nội khu</v>
          </cell>
          <cell r="P211">
            <v>7.4999999999999997E-2</v>
          </cell>
          <cell r="Q211">
            <v>0</v>
          </cell>
          <cell r="R211">
            <v>1.4999999999999999E-2</v>
          </cell>
          <cell r="S211">
            <v>0</v>
          </cell>
          <cell r="T211">
            <v>-0.01</v>
          </cell>
          <cell r="U211">
            <v>0</v>
          </cell>
          <cell r="V211">
            <v>0</v>
          </cell>
          <cell r="W211">
            <v>0.05</v>
          </cell>
          <cell r="X211">
            <v>0</v>
          </cell>
          <cell r="Y211">
            <v>0.13</v>
          </cell>
          <cell r="Z211">
            <v>53392499.999999993</v>
          </cell>
          <cell r="AA211">
            <v>52698397.499999993</v>
          </cell>
          <cell r="AB211">
            <v>5438474621.999999</v>
          </cell>
          <cell r="AC211">
            <v>47961506.181818172</v>
          </cell>
          <cell r="AD211">
            <v>4949627437.9636354</v>
          </cell>
          <cell r="AE211" t="str">
            <v>Còn hàng</v>
          </cell>
          <cell r="AF211">
            <v>0</v>
          </cell>
        </row>
        <row r="212">
          <cell r="E212" t="str">
            <v>S3-3001</v>
          </cell>
          <cell r="F212" t="str">
            <v>S3</v>
          </cell>
          <cell r="G212" t="str">
            <v>30</v>
          </cell>
          <cell r="H212" t="str">
            <v>01</v>
          </cell>
          <cell r="I212" t="str">
            <v>3PN</v>
          </cell>
          <cell r="J212" t="str">
            <v>Nam</v>
          </cell>
          <cell r="K212" t="str">
            <v>Đông</v>
          </cell>
          <cell r="L212">
            <v>112.5</v>
          </cell>
          <cell r="M212">
            <v>103.2</v>
          </cell>
          <cell r="N212" t="str">
            <v>Căn góc</v>
          </cell>
          <cell r="O212" t="str">
            <v>Nội khu</v>
          </cell>
          <cell r="P212">
            <v>7.0000000000000007E-2</v>
          </cell>
          <cell r="Q212">
            <v>0</v>
          </cell>
          <cell r="R212">
            <v>1.4999999999999999E-2</v>
          </cell>
          <cell r="S212">
            <v>0</v>
          </cell>
          <cell r="T212">
            <v>0.03</v>
          </cell>
          <cell r="U212">
            <v>0</v>
          </cell>
          <cell r="V212">
            <v>0</v>
          </cell>
          <cell r="W212">
            <v>0.05</v>
          </cell>
          <cell r="X212">
            <v>0</v>
          </cell>
          <cell r="Y212">
            <v>0.16500000000000001</v>
          </cell>
          <cell r="Z212">
            <v>55046250</v>
          </cell>
          <cell r="AA212">
            <v>54330648.75</v>
          </cell>
          <cell r="AB212">
            <v>5606922951</v>
          </cell>
          <cell r="AC212">
            <v>49445370.954545446</v>
          </cell>
          <cell r="AD212">
            <v>5102762282.5090904</v>
          </cell>
          <cell r="AE212" t="str">
            <v>Còn hàng</v>
          </cell>
          <cell r="AF212">
            <v>0</v>
          </cell>
        </row>
        <row r="213">
          <cell r="E213" t="str">
            <v>S3-3006</v>
          </cell>
          <cell r="F213" t="str">
            <v>S3</v>
          </cell>
          <cell r="G213" t="str">
            <v>30</v>
          </cell>
          <cell r="H213" t="str">
            <v>06</v>
          </cell>
          <cell r="I213" t="str">
            <v>3PN</v>
          </cell>
          <cell r="J213" t="str">
            <v>Nam</v>
          </cell>
          <cell r="K213" t="str">
            <v>Tây</v>
          </cell>
          <cell r="L213">
            <v>123.9</v>
          </cell>
          <cell r="M213">
            <v>116.7</v>
          </cell>
          <cell r="N213">
            <v>0</v>
          </cell>
          <cell r="O213" t="str">
            <v>S-School, Sông Hồng</v>
          </cell>
          <cell r="P213">
            <v>7.0000000000000007E-2</v>
          </cell>
          <cell r="Q213">
            <v>5.0000000000000001E-3</v>
          </cell>
          <cell r="R213">
            <v>-5.0000000000000001E-3</v>
          </cell>
          <cell r="S213">
            <v>-0.05</v>
          </cell>
          <cell r="T213">
            <v>0.03</v>
          </cell>
          <cell r="U213">
            <v>0.06</v>
          </cell>
          <cell r="V213">
            <v>-0.05</v>
          </cell>
          <cell r="W213">
            <v>0</v>
          </cell>
          <cell r="X213">
            <v>0</v>
          </cell>
          <cell r="Y213">
            <v>0.06</v>
          </cell>
          <cell r="Z213">
            <v>50085000</v>
          </cell>
          <cell r="AA213">
            <v>49433895</v>
          </cell>
          <cell r="AB213">
            <v>5768935546.5</v>
          </cell>
          <cell r="AC213">
            <v>44993776.636363633</v>
          </cell>
          <cell r="AD213">
            <v>5250773733.4636364</v>
          </cell>
          <cell r="AE213" t="str">
            <v>Còn hàng</v>
          </cell>
          <cell r="AF213">
            <v>0</v>
          </cell>
        </row>
        <row r="214">
          <cell r="E214" t="str">
            <v>S3-3008</v>
          </cell>
          <cell r="F214" t="str">
            <v>S3</v>
          </cell>
          <cell r="G214" t="str">
            <v>30</v>
          </cell>
          <cell r="H214" t="str">
            <v>08</v>
          </cell>
          <cell r="I214" t="str">
            <v>3PN</v>
          </cell>
          <cell r="J214" t="str">
            <v>Tây Bắc</v>
          </cell>
          <cell r="K214" t="str">
            <v>Tây Nam</v>
          </cell>
          <cell r="L214">
            <v>123.9</v>
          </cell>
          <cell r="M214">
            <v>116.7</v>
          </cell>
          <cell r="N214">
            <v>0</v>
          </cell>
          <cell r="O214" t="str">
            <v>Sông Hồng</v>
          </cell>
          <cell r="P214">
            <v>7.0000000000000007E-2</v>
          </cell>
          <cell r="Q214">
            <v>5.0000000000000001E-3</v>
          </cell>
          <cell r="R214">
            <v>-5.0000000000000001E-3</v>
          </cell>
          <cell r="S214">
            <v>-0.05</v>
          </cell>
          <cell r="T214">
            <v>-0.01</v>
          </cell>
          <cell r="U214">
            <v>0.08</v>
          </cell>
          <cell r="V214">
            <v>-0.05</v>
          </cell>
          <cell r="W214">
            <v>0</v>
          </cell>
          <cell r="X214">
            <v>0</v>
          </cell>
          <cell r="Y214">
            <v>4.0000000000000008E-2</v>
          </cell>
          <cell r="Z214">
            <v>49140000</v>
          </cell>
          <cell r="AA214">
            <v>48501180</v>
          </cell>
          <cell r="AB214">
            <v>5660087706</v>
          </cell>
          <cell r="AC214">
            <v>44145853.909090899</v>
          </cell>
          <cell r="AD214">
            <v>5151821151.1909084</v>
          </cell>
          <cell r="AE214" t="str">
            <v>Còn hàng</v>
          </cell>
          <cell r="AF214">
            <v>0</v>
          </cell>
        </row>
        <row r="215">
          <cell r="E215" t="str">
            <v>S3-3011</v>
          </cell>
          <cell r="F215" t="str">
            <v>S3</v>
          </cell>
          <cell r="G215" t="str">
            <v>30</v>
          </cell>
          <cell r="H215" t="str">
            <v>11</v>
          </cell>
          <cell r="I215" t="str">
            <v>3PN</v>
          </cell>
          <cell r="J215" t="str">
            <v>Tây Bắc</v>
          </cell>
          <cell r="K215" t="str">
            <v>Đông Bắc</v>
          </cell>
          <cell r="L215">
            <v>112.5</v>
          </cell>
          <cell r="M215">
            <v>103.2</v>
          </cell>
          <cell r="N215" t="str">
            <v>Căn góc</v>
          </cell>
          <cell r="O215" t="str">
            <v>Nội khu</v>
          </cell>
          <cell r="P215">
            <v>7.0000000000000007E-2</v>
          </cell>
          <cell r="Q215">
            <v>0</v>
          </cell>
          <cell r="R215">
            <v>1.4999999999999999E-2</v>
          </cell>
          <cell r="S215">
            <v>0</v>
          </cell>
          <cell r="T215">
            <v>-0.01</v>
          </cell>
          <cell r="U215">
            <v>0</v>
          </cell>
          <cell r="V215">
            <v>0</v>
          </cell>
          <cell r="W215">
            <v>0.05</v>
          </cell>
          <cell r="X215">
            <v>0</v>
          </cell>
          <cell r="Y215">
            <v>0.125</v>
          </cell>
          <cell r="Z215">
            <v>53156250</v>
          </cell>
          <cell r="AA215">
            <v>52465218.75</v>
          </cell>
          <cell r="AB215">
            <v>5414410575</v>
          </cell>
          <cell r="AC215">
            <v>47749525.499999993</v>
          </cell>
          <cell r="AD215">
            <v>4927751031.5999994</v>
          </cell>
          <cell r="AE215" t="str">
            <v>Còn hàng</v>
          </cell>
          <cell r="AF215">
            <v>0</v>
          </cell>
        </row>
        <row r="216">
          <cell r="E216" t="str">
            <v>S3-3101</v>
          </cell>
          <cell r="F216" t="str">
            <v>S3</v>
          </cell>
          <cell r="G216" t="str">
            <v>31</v>
          </cell>
          <cell r="H216" t="str">
            <v>01</v>
          </cell>
          <cell r="I216" t="str">
            <v>3PN</v>
          </cell>
          <cell r="J216" t="str">
            <v>Nam</v>
          </cell>
          <cell r="K216" t="str">
            <v>Đông</v>
          </cell>
          <cell r="L216">
            <v>112.5</v>
          </cell>
          <cell r="M216">
            <v>103.2</v>
          </cell>
          <cell r="N216" t="str">
            <v>Căn góc</v>
          </cell>
          <cell r="O216" t="str">
            <v>Nội khu</v>
          </cell>
          <cell r="P216">
            <v>6.5000000000000002E-2</v>
          </cell>
          <cell r="Q216">
            <v>0</v>
          </cell>
          <cell r="R216">
            <v>1.4999999999999999E-2</v>
          </cell>
          <cell r="S216">
            <v>0</v>
          </cell>
          <cell r="T216">
            <v>0.03</v>
          </cell>
          <cell r="U216">
            <v>0</v>
          </cell>
          <cell r="V216">
            <v>0</v>
          </cell>
          <cell r="W216">
            <v>0.05</v>
          </cell>
          <cell r="X216">
            <v>0</v>
          </cell>
          <cell r="Y216">
            <v>0.16</v>
          </cell>
          <cell r="Z216">
            <v>54809999.999999993</v>
          </cell>
          <cell r="AA216">
            <v>54097469.999999993</v>
          </cell>
          <cell r="AB216">
            <v>5582858903.999999</v>
          </cell>
          <cell r="AC216">
            <v>49233390.272727259</v>
          </cell>
          <cell r="AD216">
            <v>5080885876.1454535</v>
          </cell>
          <cell r="AE216" t="str">
            <v>Còn hàng</v>
          </cell>
          <cell r="AF216">
            <v>0</v>
          </cell>
        </row>
        <row r="217">
          <cell r="E217" t="str">
            <v>S3-3106</v>
          </cell>
          <cell r="F217" t="str">
            <v>S3</v>
          </cell>
          <cell r="G217" t="str">
            <v>31</v>
          </cell>
          <cell r="H217" t="str">
            <v>06</v>
          </cell>
          <cell r="I217" t="str">
            <v>3PN</v>
          </cell>
          <cell r="J217" t="str">
            <v>Nam</v>
          </cell>
          <cell r="K217" t="str">
            <v>Tây</v>
          </cell>
          <cell r="L217">
            <v>123.9</v>
          </cell>
          <cell r="M217">
            <v>116.7</v>
          </cell>
          <cell r="N217">
            <v>0</v>
          </cell>
          <cell r="O217" t="str">
            <v>S-School, Sông Hồng</v>
          </cell>
          <cell r="P217">
            <v>6.5000000000000002E-2</v>
          </cell>
          <cell r="Q217">
            <v>5.0000000000000001E-3</v>
          </cell>
          <cell r="R217">
            <v>-5.0000000000000001E-3</v>
          </cell>
          <cell r="S217">
            <v>-0.05</v>
          </cell>
          <cell r="T217">
            <v>0.03</v>
          </cell>
          <cell r="U217">
            <v>0.06</v>
          </cell>
          <cell r="V217">
            <v>-0.05</v>
          </cell>
          <cell r="W217">
            <v>0</v>
          </cell>
          <cell r="X217">
            <v>0</v>
          </cell>
          <cell r="Y217">
            <v>5.4999999999999993E-2</v>
          </cell>
          <cell r="Z217">
            <v>49848750</v>
          </cell>
          <cell r="AA217">
            <v>49200716.25</v>
          </cell>
          <cell r="AB217">
            <v>5741723586.375</v>
          </cell>
          <cell r="AC217">
            <v>44781795.954545453</v>
          </cell>
          <cell r="AD217">
            <v>5226035587.8954544</v>
          </cell>
          <cell r="AE217" t="str">
            <v>Còn hàng</v>
          </cell>
          <cell r="AF217">
            <v>0</v>
          </cell>
        </row>
        <row r="218">
          <cell r="E218" t="str">
            <v>S3-3108</v>
          </cell>
          <cell r="F218" t="str">
            <v>S3</v>
          </cell>
          <cell r="G218" t="str">
            <v>31</v>
          </cell>
          <cell r="H218" t="str">
            <v>08</v>
          </cell>
          <cell r="I218" t="str">
            <v>3PN</v>
          </cell>
          <cell r="J218" t="str">
            <v>Tây Bắc</v>
          </cell>
          <cell r="K218" t="str">
            <v>Tây Nam</v>
          </cell>
          <cell r="L218">
            <v>123.9</v>
          </cell>
          <cell r="M218">
            <v>116.7</v>
          </cell>
          <cell r="N218">
            <v>0</v>
          </cell>
          <cell r="O218" t="str">
            <v>Sông Hồng</v>
          </cell>
          <cell r="P218">
            <v>6.5000000000000002E-2</v>
          </cell>
          <cell r="Q218">
            <v>5.0000000000000001E-3</v>
          </cell>
          <cell r="R218">
            <v>-5.0000000000000001E-3</v>
          </cell>
          <cell r="S218">
            <v>-0.05</v>
          </cell>
          <cell r="T218">
            <v>-0.01</v>
          </cell>
          <cell r="U218">
            <v>0.08</v>
          </cell>
          <cell r="V218">
            <v>-0.05</v>
          </cell>
          <cell r="W218">
            <v>0</v>
          </cell>
          <cell r="X218">
            <v>0</v>
          </cell>
          <cell r="Y218">
            <v>3.5000000000000003E-2</v>
          </cell>
          <cell r="Z218">
            <v>48903749.999999993</v>
          </cell>
          <cell r="AA218">
            <v>48268001.249999993</v>
          </cell>
          <cell r="AB218">
            <v>5632875745.874999</v>
          </cell>
          <cell r="AC218">
            <v>43933873.227272719</v>
          </cell>
          <cell r="AD218">
            <v>5127083005.6227264</v>
          </cell>
          <cell r="AE218" t="str">
            <v>Còn hàng</v>
          </cell>
          <cell r="AF218">
            <v>0</v>
          </cell>
        </row>
        <row r="219">
          <cell r="E219" t="str">
            <v>S3-3111</v>
          </cell>
          <cell r="F219" t="str">
            <v>S3</v>
          </cell>
          <cell r="G219" t="str">
            <v>31</v>
          </cell>
          <cell r="H219" t="str">
            <v>11</v>
          </cell>
          <cell r="I219" t="str">
            <v>3PN</v>
          </cell>
          <cell r="J219" t="str">
            <v>Tây Bắc</v>
          </cell>
          <cell r="K219" t="str">
            <v>Đông Bắc</v>
          </cell>
          <cell r="L219">
            <v>112.5</v>
          </cell>
          <cell r="M219">
            <v>103.2</v>
          </cell>
          <cell r="N219" t="str">
            <v>Căn góc</v>
          </cell>
          <cell r="O219" t="str">
            <v>Nội khu</v>
          </cell>
          <cell r="P219">
            <v>6.5000000000000002E-2</v>
          </cell>
          <cell r="Q219">
            <v>0</v>
          </cell>
          <cell r="R219">
            <v>1.4999999999999999E-2</v>
          </cell>
          <cell r="S219">
            <v>0</v>
          </cell>
          <cell r="T219">
            <v>-0.01</v>
          </cell>
          <cell r="U219">
            <v>0</v>
          </cell>
          <cell r="V219">
            <v>0</v>
          </cell>
          <cell r="W219">
            <v>0.05</v>
          </cell>
          <cell r="X219">
            <v>0</v>
          </cell>
          <cell r="Y219">
            <v>0.12000000000000001</v>
          </cell>
          <cell r="Z219">
            <v>52920000.000000007</v>
          </cell>
          <cell r="AA219">
            <v>52232040.000000007</v>
          </cell>
          <cell r="AB219">
            <v>5390346528.000001</v>
          </cell>
          <cell r="AC219">
            <v>47537544.81818182</v>
          </cell>
          <cell r="AD219">
            <v>4905874625.2363644</v>
          </cell>
          <cell r="AE219" t="str">
            <v>Còn hàng</v>
          </cell>
          <cell r="AF219">
            <v>0</v>
          </cell>
        </row>
        <row r="220">
          <cell r="E220" t="str">
            <v>S3-3112</v>
          </cell>
          <cell r="F220" t="str">
            <v>S3</v>
          </cell>
          <cell r="G220" t="str">
            <v>31</v>
          </cell>
          <cell r="H220" t="str">
            <v>12</v>
          </cell>
          <cell r="I220" t="str">
            <v>3PN</v>
          </cell>
          <cell r="J220" t="str">
            <v>Tây Bắc</v>
          </cell>
          <cell r="K220" t="str">
            <v>Tây Nam</v>
          </cell>
          <cell r="L220">
            <v>112.5</v>
          </cell>
          <cell r="M220">
            <v>103.2</v>
          </cell>
          <cell r="N220" t="str">
            <v>Căn góc</v>
          </cell>
          <cell r="O220" t="str">
            <v>Sông Hồng</v>
          </cell>
          <cell r="P220">
            <v>6.5000000000000002E-2</v>
          </cell>
          <cell r="Q220">
            <v>0</v>
          </cell>
          <cell r="R220">
            <v>1.4999999999999999E-2</v>
          </cell>
          <cell r="S220">
            <v>0</v>
          </cell>
          <cell r="T220">
            <v>-0.01</v>
          </cell>
          <cell r="U220">
            <v>0.08</v>
          </cell>
          <cell r="V220">
            <v>0</v>
          </cell>
          <cell r="W220">
            <v>0.05</v>
          </cell>
          <cell r="X220">
            <v>0</v>
          </cell>
          <cell r="Y220">
            <v>0.2</v>
          </cell>
          <cell r="Z220">
            <v>56700000</v>
          </cell>
          <cell r="AA220">
            <v>55962900</v>
          </cell>
          <cell r="AB220">
            <v>5775371280</v>
          </cell>
          <cell r="AC220">
            <v>50929235.727272727</v>
          </cell>
          <cell r="AD220">
            <v>5255897127.0545454</v>
          </cell>
          <cell r="AE220" t="str">
            <v>Còn hàng</v>
          </cell>
          <cell r="AF220">
            <v>0</v>
          </cell>
        </row>
        <row r="221">
          <cell r="E221" t="str">
            <v>S3-3201</v>
          </cell>
          <cell r="F221" t="str">
            <v>S3</v>
          </cell>
          <cell r="G221" t="str">
            <v>32</v>
          </cell>
          <cell r="H221" t="str">
            <v>01</v>
          </cell>
          <cell r="I221" t="str">
            <v>3PN</v>
          </cell>
          <cell r="J221" t="str">
            <v>Nam</v>
          </cell>
          <cell r="K221" t="str">
            <v>Đông</v>
          </cell>
          <cell r="L221">
            <v>112.5</v>
          </cell>
          <cell r="M221">
            <v>103.2</v>
          </cell>
          <cell r="N221" t="str">
            <v>Căn góc</v>
          </cell>
          <cell r="O221" t="str">
            <v>Nội khu</v>
          </cell>
          <cell r="P221">
            <v>0.06</v>
          </cell>
          <cell r="Q221">
            <v>0</v>
          </cell>
          <cell r="R221">
            <v>1.4999999999999999E-2</v>
          </cell>
          <cell r="S221">
            <v>0</v>
          </cell>
          <cell r="T221">
            <v>0.03</v>
          </cell>
          <cell r="U221">
            <v>0</v>
          </cell>
          <cell r="V221">
            <v>0</v>
          </cell>
          <cell r="W221">
            <v>0.05</v>
          </cell>
          <cell r="X221">
            <v>5.0000000000000001E-3</v>
          </cell>
          <cell r="Y221">
            <v>0.16</v>
          </cell>
          <cell r="Z221">
            <v>54809999.999999993</v>
          </cell>
          <cell r="AA221">
            <v>54097469.999999993</v>
          </cell>
          <cell r="AB221">
            <v>5582858903.999999</v>
          </cell>
          <cell r="AC221">
            <v>49233390.272727259</v>
          </cell>
          <cell r="AD221">
            <v>5080885876.1454535</v>
          </cell>
          <cell r="AE221" t="str">
            <v>Còn hàng</v>
          </cell>
          <cell r="AF221">
            <v>0</v>
          </cell>
        </row>
        <row r="222">
          <cell r="E222" t="str">
            <v>S3-3206</v>
          </cell>
          <cell r="F222" t="str">
            <v>S3</v>
          </cell>
          <cell r="G222" t="str">
            <v>32</v>
          </cell>
          <cell r="H222" t="str">
            <v>06</v>
          </cell>
          <cell r="I222" t="str">
            <v>3PN</v>
          </cell>
          <cell r="J222" t="str">
            <v>Nam</v>
          </cell>
          <cell r="K222" t="str">
            <v>Tây</v>
          </cell>
          <cell r="L222">
            <v>123.9</v>
          </cell>
          <cell r="M222">
            <v>116.7</v>
          </cell>
          <cell r="N222">
            <v>0</v>
          </cell>
          <cell r="O222" t="str">
            <v>S-School, Sông Hồng</v>
          </cell>
          <cell r="P222">
            <v>0.06</v>
          </cell>
          <cell r="Q222">
            <v>5.0000000000000001E-3</v>
          </cell>
          <cell r="R222">
            <v>-5.0000000000000001E-3</v>
          </cell>
          <cell r="S222">
            <v>-0.05</v>
          </cell>
          <cell r="T222">
            <v>0.03</v>
          </cell>
          <cell r="U222">
            <v>0.06</v>
          </cell>
          <cell r="V222">
            <v>-0.05</v>
          </cell>
          <cell r="W222">
            <v>0</v>
          </cell>
          <cell r="X222">
            <v>5.0000000000000001E-3</v>
          </cell>
          <cell r="Y222">
            <v>5.5E-2</v>
          </cell>
          <cell r="Z222">
            <v>49848750</v>
          </cell>
          <cell r="AA222">
            <v>49200716.25</v>
          </cell>
          <cell r="AB222">
            <v>5741723586.375</v>
          </cell>
          <cell r="AC222">
            <v>44781795.954545453</v>
          </cell>
          <cell r="AD222">
            <v>5226035587.8954544</v>
          </cell>
          <cell r="AE222" t="str">
            <v>Còn hàng</v>
          </cell>
          <cell r="AF222">
            <v>0</v>
          </cell>
        </row>
        <row r="223">
          <cell r="E223" t="str">
            <v>S3-3208</v>
          </cell>
          <cell r="F223" t="str">
            <v>S3</v>
          </cell>
          <cell r="G223" t="str">
            <v>32</v>
          </cell>
          <cell r="H223" t="str">
            <v>08</v>
          </cell>
          <cell r="I223" t="str">
            <v>3PN</v>
          </cell>
          <cell r="J223" t="str">
            <v>Tây Bắc</v>
          </cell>
          <cell r="K223" t="str">
            <v>Tây Nam</v>
          </cell>
          <cell r="L223">
            <v>123.9</v>
          </cell>
          <cell r="M223">
            <v>116.7</v>
          </cell>
          <cell r="N223">
            <v>0</v>
          </cell>
          <cell r="O223" t="str">
            <v>Sông Hồng</v>
          </cell>
          <cell r="P223">
            <v>0.06</v>
          </cell>
          <cell r="Q223">
            <v>5.0000000000000001E-3</v>
          </cell>
          <cell r="R223">
            <v>-5.0000000000000001E-3</v>
          </cell>
          <cell r="S223">
            <v>-0.05</v>
          </cell>
          <cell r="T223">
            <v>-0.01</v>
          </cell>
          <cell r="U223">
            <v>0.08</v>
          </cell>
          <cell r="V223">
            <v>-0.05</v>
          </cell>
          <cell r="W223">
            <v>0</v>
          </cell>
          <cell r="X223">
            <v>5.0000000000000001E-3</v>
          </cell>
          <cell r="Y223">
            <v>3.4999999999999996E-2</v>
          </cell>
          <cell r="Z223">
            <v>48903749.999999993</v>
          </cell>
          <cell r="AA223">
            <v>48268001.249999993</v>
          </cell>
          <cell r="AB223">
            <v>5632875745.874999</v>
          </cell>
          <cell r="AC223">
            <v>43933873.227272719</v>
          </cell>
          <cell r="AD223">
            <v>5127083005.6227264</v>
          </cell>
          <cell r="AE223" t="str">
            <v>Còn hàng</v>
          </cell>
          <cell r="AF223">
            <v>0</v>
          </cell>
        </row>
        <row r="224">
          <cell r="E224" t="str">
            <v>S3-3211</v>
          </cell>
          <cell r="F224" t="str">
            <v>S3</v>
          </cell>
          <cell r="G224" t="str">
            <v>32</v>
          </cell>
          <cell r="H224" t="str">
            <v>11</v>
          </cell>
          <cell r="I224" t="str">
            <v>3PN</v>
          </cell>
          <cell r="J224" t="str">
            <v>Tây Bắc</v>
          </cell>
          <cell r="K224" t="str">
            <v>Đông Bắc</v>
          </cell>
          <cell r="L224">
            <v>112.5</v>
          </cell>
          <cell r="M224">
            <v>103.2</v>
          </cell>
          <cell r="N224" t="str">
            <v>Căn góc</v>
          </cell>
          <cell r="O224" t="str">
            <v>Nội khu</v>
          </cell>
          <cell r="P224">
            <v>0.06</v>
          </cell>
          <cell r="Q224">
            <v>0</v>
          </cell>
          <cell r="R224">
            <v>1.4999999999999999E-2</v>
          </cell>
          <cell r="S224">
            <v>0</v>
          </cell>
          <cell r="T224">
            <v>-0.01</v>
          </cell>
          <cell r="U224">
            <v>0</v>
          </cell>
          <cell r="V224">
            <v>0</v>
          </cell>
          <cell r="W224">
            <v>0.05</v>
          </cell>
          <cell r="X224">
            <v>5.0000000000000001E-3</v>
          </cell>
          <cell r="Y224">
            <v>0.12000000000000001</v>
          </cell>
          <cell r="Z224">
            <v>52920000.000000007</v>
          </cell>
          <cell r="AA224">
            <v>52232040.000000007</v>
          </cell>
          <cell r="AB224">
            <v>5390346528.000001</v>
          </cell>
          <cell r="AC224">
            <v>47537544.81818182</v>
          </cell>
          <cell r="AD224">
            <v>4905874625.2363644</v>
          </cell>
          <cell r="AE224" t="str">
            <v>Còn hàng</v>
          </cell>
          <cell r="AF224">
            <v>0</v>
          </cell>
        </row>
        <row r="225">
          <cell r="E225" t="str">
            <v>S3-3308</v>
          </cell>
          <cell r="F225" t="str">
            <v>S3</v>
          </cell>
          <cell r="G225" t="str">
            <v>33</v>
          </cell>
          <cell r="H225" t="str">
            <v>08</v>
          </cell>
          <cell r="I225" t="str">
            <v>3PN</v>
          </cell>
          <cell r="J225" t="str">
            <v>Tây Bắc</v>
          </cell>
          <cell r="K225" t="str">
            <v>Tây Nam</v>
          </cell>
          <cell r="L225">
            <v>123.9</v>
          </cell>
          <cell r="M225">
            <v>116.7</v>
          </cell>
          <cell r="N225">
            <v>0</v>
          </cell>
          <cell r="O225" t="str">
            <v>Sông Hồng</v>
          </cell>
          <cell r="P225">
            <v>5.5E-2</v>
          </cell>
          <cell r="Q225">
            <v>5.0000000000000001E-3</v>
          </cell>
          <cell r="R225">
            <v>-5.0000000000000001E-3</v>
          </cell>
          <cell r="S225">
            <v>-0.05</v>
          </cell>
          <cell r="T225">
            <v>-0.01</v>
          </cell>
          <cell r="U225">
            <v>0.08</v>
          </cell>
          <cell r="V225">
            <v>-0.05</v>
          </cell>
          <cell r="W225">
            <v>0</v>
          </cell>
          <cell r="X225">
            <v>0</v>
          </cell>
          <cell r="Y225">
            <v>2.4999999999999994E-2</v>
          </cell>
          <cell r="Z225">
            <v>48431249.999999993</v>
          </cell>
          <cell r="AA225">
            <v>47801643.749999993</v>
          </cell>
          <cell r="AB225">
            <v>5578451825.624999</v>
          </cell>
          <cell r="AC225">
            <v>43509911.863636352</v>
          </cell>
          <cell r="AD225">
            <v>5077606714.4863625</v>
          </cell>
          <cell r="AE225" t="str">
            <v>Còn hàng</v>
          </cell>
          <cell r="AF225">
            <v>0</v>
          </cell>
        </row>
        <row r="226">
          <cell r="E226" t="str">
            <v>S3-35A01</v>
          </cell>
          <cell r="F226" t="str">
            <v>S3</v>
          </cell>
          <cell r="G226" t="str">
            <v>35A</v>
          </cell>
          <cell r="H226" t="str">
            <v>01</v>
          </cell>
          <cell r="I226" t="str">
            <v>3PN</v>
          </cell>
          <cell r="J226" t="str">
            <v>Nam</v>
          </cell>
          <cell r="K226" t="str">
            <v>Đông</v>
          </cell>
          <cell r="L226">
            <v>112.5</v>
          </cell>
          <cell r="M226">
            <v>103.2</v>
          </cell>
          <cell r="N226" t="str">
            <v>Căn góc</v>
          </cell>
          <cell r="O226" t="str">
            <v>Nội khu</v>
          </cell>
          <cell r="P226">
            <v>0.05</v>
          </cell>
          <cell r="Q226">
            <v>0</v>
          </cell>
          <cell r="R226">
            <v>1.4999999999999999E-2</v>
          </cell>
          <cell r="S226">
            <v>0</v>
          </cell>
          <cell r="T226">
            <v>0.03</v>
          </cell>
          <cell r="U226">
            <v>0</v>
          </cell>
          <cell r="V226">
            <v>0</v>
          </cell>
          <cell r="W226">
            <v>0.05</v>
          </cell>
          <cell r="X226">
            <v>0</v>
          </cell>
          <cell r="Y226">
            <v>0.14500000000000002</v>
          </cell>
          <cell r="Z226">
            <v>54101250</v>
          </cell>
          <cell r="AA226">
            <v>53397933.75</v>
          </cell>
          <cell r="AB226">
            <v>5510666763</v>
          </cell>
          <cell r="AC226">
            <v>48597448.227272727</v>
          </cell>
          <cell r="AD226">
            <v>5015256657.0545454</v>
          </cell>
          <cell r="AE226" t="str">
            <v>Còn hàng</v>
          </cell>
          <cell r="AF226">
            <v>0</v>
          </cell>
        </row>
        <row r="227">
          <cell r="E227" t="str">
            <v>S3-35A06</v>
          </cell>
          <cell r="F227" t="str">
            <v>S3</v>
          </cell>
          <cell r="G227" t="str">
            <v>35A</v>
          </cell>
          <cell r="H227" t="str">
            <v>06</v>
          </cell>
          <cell r="I227" t="str">
            <v>3PN</v>
          </cell>
          <cell r="J227" t="str">
            <v>Nam</v>
          </cell>
          <cell r="K227" t="str">
            <v>Tây</v>
          </cell>
          <cell r="L227">
            <v>123.9</v>
          </cell>
          <cell r="M227">
            <v>116.7</v>
          </cell>
          <cell r="N227">
            <v>0</v>
          </cell>
          <cell r="O227" t="str">
            <v>S-School, Sông Hồng</v>
          </cell>
          <cell r="P227">
            <v>0.05</v>
          </cell>
          <cell r="Q227">
            <v>5.0000000000000001E-3</v>
          </cell>
          <cell r="R227">
            <v>-5.0000000000000001E-3</v>
          </cell>
          <cell r="S227">
            <v>-0.05</v>
          </cell>
          <cell r="T227">
            <v>0.03</v>
          </cell>
          <cell r="U227">
            <v>0.06</v>
          </cell>
          <cell r="V227">
            <v>-0.05</v>
          </cell>
          <cell r="W227">
            <v>0</v>
          </cell>
          <cell r="X227">
            <v>0</v>
          </cell>
          <cell r="Y227">
            <v>3.9999999999999994E-2</v>
          </cell>
          <cell r="Z227">
            <v>49140000</v>
          </cell>
          <cell r="AA227">
            <v>48501180</v>
          </cell>
          <cell r="AB227">
            <v>5660087706</v>
          </cell>
          <cell r="AC227">
            <v>44145853.909090899</v>
          </cell>
          <cell r="AD227">
            <v>5151821151.1909084</v>
          </cell>
          <cell r="AE227" t="str">
            <v>Còn hàng</v>
          </cell>
          <cell r="AF227">
            <v>0</v>
          </cell>
        </row>
        <row r="228">
          <cell r="E228" t="str">
            <v>S3-35A08</v>
          </cell>
          <cell r="F228" t="str">
            <v>S3</v>
          </cell>
          <cell r="G228" t="str">
            <v>35A</v>
          </cell>
          <cell r="H228" t="str">
            <v>08</v>
          </cell>
          <cell r="I228" t="str">
            <v>3PN</v>
          </cell>
          <cell r="J228" t="str">
            <v>Tây Bắc</v>
          </cell>
          <cell r="K228" t="str">
            <v>Tây Nam</v>
          </cell>
          <cell r="L228">
            <v>123.9</v>
          </cell>
          <cell r="M228">
            <v>116.7</v>
          </cell>
          <cell r="N228">
            <v>0</v>
          </cell>
          <cell r="O228" t="str">
            <v>Sông Hồng</v>
          </cell>
          <cell r="P228">
            <v>0.05</v>
          </cell>
          <cell r="Q228">
            <v>5.0000000000000001E-3</v>
          </cell>
          <cell r="R228">
            <v>-5.0000000000000001E-3</v>
          </cell>
          <cell r="S228">
            <v>-0.05</v>
          </cell>
          <cell r="T228">
            <v>-0.01</v>
          </cell>
          <cell r="U228">
            <v>0.08</v>
          </cell>
          <cell r="V228">
            <v>-0.05</v>
          </cell>
          <cell r="W228">
            <v>0</v>
          </cell>
          <cell r="X228">
            <v>0</v>
          </cell>
          <cell r="Y228">
            <v>2.0000000000000004E-2</v>
          </cell>
          <cell r="Z228">
            <v>48195000</v>
          </cell>
          <cell r="AA228">
            <v>47568465</v>
          </cell>
          <cell r="AB228">
            <v>5551239865.5</v>
          </cell>
          <cell r="AC228">
            <v>43297931.18181818</v>
          </cell>
          <cell r="AD228">
            <v>5052868568.9181814</v>
          </cell>
          <cell r="AE228" t="str">
            <v>Còn hàng</v>
          </cell>
          <cell r="AF228">
            <v>0</v>
          </cell>
        </row>
        <row r="229">
          <cell r="E229" t="str">
            <v>S3-35A11</v>
          </cell>
          <cell r="F229" t="str">
            <v>S3</v>
          </cell>
          <cell r="G229" t="str">
            <v>35A</v>
          </cell>
          <cell r="H229" t="str">
            <v>11</v>
          </cell>
          <cell r="I229" t="str">
            <v>3PN</v>
          </cell>
          <cell r="J229" t="str">
            <v>Tây Bắc</v>
          </cell>
          <cell r="K229" t="str">
            <v>Đông Bắc</v>
          </cell>
          <cell r="L229">
            <v>112.5</v>
          </cell>
          <cell r="M229">
            <v>103.2</v>
          </cell>
          <cell r="N229" t="str">
            <v>Căn góc</v>
          </cell>
          <cell r="O229" t="str">
            <v>Nội khu</v>
          </cell>
          <cell r="P229">
            <v>0.05</v>
          </cell>
          <cell r="Q229">
            <v>0</v>
          </cell>
          <cell r="R229">
            <v>1.4999999999999999E-2</v>
          </cell>
          <cell r="S229">
            <v>0</v>
          </cell>
          <cell r="T229">
            <v>-0.01</v>
          </cell>
          <cell r="U229">
            <v>0</v>
          </cell>
          <cell r="V229">
            <v>0</v>
          </cell>
          <cell r="W229">
            <v>0.05</v>
          </cell>
          <cell r="X229">
            <v>0</v>
          </cell>
          <cell r="Y229">
            <v>0.10500000000000001</v>
          </cell>
          <cell r="Z229">
            <v>52211250</v>
          </cell>
          <cell r="AA229">
            <v>51532503.75</v>
          </cell>
          <cell r="AB229">
            <v>5318154387</v>
          </cell>
          <cell r="AC229">
            <v>46901602.772727273</v>
          </cell>
          <cell r="AD229">
            <v>4840245406.1454544</v>
          </cell>
          <cell r="AE229" t="str">
            <v>Còn hàng</v>
          </cell>
          <cell r="AF229">
            <v>0</v>
          </cell>
        </row>
        <row r="230">
          <cell r="E230" t="str">
            <v>S3-35A12</v>
          </cell>
          <cell r="F230" t="str">
            <v>S3</v>
          </cell>
          <cell r="G230" t="str">
            <v>35A</v>
          </cell>
          <cell r="H230" t="str">
            <v>12</v>
          </cell>
          <cell r="I230" t="str">
            <v>3PN</v>
          </cell>
          <cell r="J230" t="str">
            <v>Tây Bắc</v>
          </cell>
          <cell r="K230" t="str">
            <v>Tây Nam</v>
          </cell>
          <cell r="L230">
            <v>112.5</v>
          </cell>
          <cell r="M230">
            <v>103.2</v>
          </cell>
          <cell r="N230" t="str">
            <v>Căn góc</v>
          </cell>
          <cell r="O230" t="str">
            <v>Sông Hồng</v>
          </cell>
          <cell r="P230">
            <v>0.05</v>
          </cell>
          <cell r="Q230">
            <v>0</v>
          </cell>
          <cell r="R230">
            <v>1.4999999999999999E-2</v>
          </cell>
          <cell r="S230">
            <v>0</v>
          </cell>
          <cell r="T230">
            <v>-0.01</v>
          </cell>
          <cell r="U230">
            <v>0.08</v>
          </cell>
          <cell r="V230">
            <v>0</v>
          </cell>
          <cell r="W230">
            <v>0.05</v>
          </cell>
          <cell r="X230">
            <v>0</v>
          </cell>
          <cell r="Y230">
            <v>0.185</v>
          </cell>
          <cell r="Z230">
            <v>55991250</v>
          </cell>
          <cell r="AA230">
            <v>55263363.75</v>
          </cell>
          <cell r="AB230">
            <v>5703179139</v>
          </cell>
          <cell r="AC230">
            <v>50293293.68181818</v>
          </cell>
          <cell r="AD230">
            <v>5190267907.9636364</v>
          </cell>
          <cell r="AE230" t="str">
            <v>Còn hàng</v>
          </cell>
          <cell r="AF230">
            <v>0</v>
          </cell>
        </row>
        <row r="231">
          <cell r="E231" t="str">
            <v>S3-3501</v>
          </cell>
          <cell r="F231" t="str">
            <v>S3</v>
          </cell>
          <cell r="G231" t="str">
            <v>35</v>
          </cell>
          <cell r="H231" t="str">
            <v>01</v>
          </cell>
          <cell r="I231" t="str">
            <v>3PN</v>
          </cell>
          <cell r="J231" t="str">
            <v>Nam</v>
          </cell>
          <cell r="K231" t="str">
            <v>Đông</v>
          </cell>
          <cell r="L231">
            <v>112.5</v>
          </cell>
          <cell r="M231">
            <v>103.2</v>
          </cell>
          <cell r="N231" t="str">
            <v>Căn góc</v>
          </cell>
          <cell r="O231" t="str">
            <v>Nội khu</v>
          </cell>
          <cell r="P231">
            <v>4.4999999999999998E-2</v>
          </cell>
          <cell r="Q231">
            <v>0</v>
          </cell>
          <cell r="R231">
            <v>1.4999999999999999E-2</v>
          </cell>
          <cell r="S231">
            <v>0</v>
          </cell>
          <cell r="T231">
            <v>0.03</v>
          </cell>
          <cell r="U231">
            <v>0</v>
          </cell>
          <cell r="V231">
            <v>0</v>
          </cell>
          <cell r="W231">
            <v>0.05</v>
          </cell>
          <cell r="X231">
            <v>0</v>
          </cell>
          <cell r="Y231">
            <v>0.14000000000000001</v>
          </cell>
          <cell r="Z231">
            <v>53865000.000000007</v>
          </cell>
          <cell r="AA231">
            <v>53164755.000000007</v>
          </cell>
          <cell r="AB231">
            <v>5486602716.000001</v>
          </cell>
          <cell r="AC231">
            <v>48385467.545454547</v>
          </cell>
          <cell r="AD231">
            <v>4993380250.6909094</v>
          </cell>
          <cell r="AE231" t="str">
            <v>Còn hàng</v>
          </cell>
          <cell r="AF231">
            <v>0</v>
          </cell>
        </row>
        <row r="232">
          <cell r="E232" t="str">
            <v>S3-3505</v>
          </cell>
          <cell r="F232" t="str">
            <v>S3</v>
          </cell>
          <cell r="G232" t="str">
            <v>35</v>
          </cell>
          <cell r="H232" t="str">
            <v>05</v>
          </cell>
          <cell r="I232" t="str">
            <v>2PN</v>
          </cell>
          <cell r="J232" t="str">
            <v>Tây</v>
          </cell>
          <cell r="K232" t="str">
            <v>Đông</v>
          </cell>
          <cell r="L232">
            <v>79.599999999999994</v>
          </cell>
          <cell r="M232">
            <v>72.900000000000006</v>
          </cell>
          <cell r="N232">
            <v>0</v>
          </cell>
          <cell r="O232" t="str">
            <v>Nội khu</v>
          </cell>
          <cell r="P232">
            <v>4.4999999999999998E-2</v>
          </cell>
          <cell r="Q232">
            <v>0</v>
          </cell>
          <cell r="R232">
            <v>0</v>
          </cell>
          <cell r="S232">
            <v>-5.0000000000000001E-3</v>
          </cell>
          <cell r="T232">
            <v>-0.02</v>
          </cell>
          <cell r="U232">
            <v>0</v>
          </cell>
          <cell r="V232">
            <v>0.08</v>
          </cell>
          <cell r="W232">
            <v>0</v>
          </cell>
          <cell r="X232">
            <v>0</v>
          </cell>
          <cell r="Y232">
            <v>0.1</v>
          </cell>
          <cell r="Z232">
            <v>51975000.000000007</v>
          </cell>
          <cell r="AA232">
            <v>51299325.000000007</v>
          </cell>
          <cell r="AB232">
            <v>3739720792.500001</v>
          </cell>
          <cell r="AC232">
            <v>46689622.090909094</v>
          </cell>
          <cell r="AD232">
            <v>3403673450.4272733</v>
          </cell>
          <cell r="AE232" t="str">
            <v>Còn hàng</v>
          </cell>
          <cell r="AF232">
            <v>0</v>
          </cell>
        </row>
        <row r="233">
          <cell r="E233" t="str">
            <v>S3-3508</v>
          </cell>
          <cell r="F233" t="str">
            <v>S3</v>
          </cell>
          <cell r="G233" t="str">
            <v>35</v>
          </cell>
          <cell r="H233" t="str">
            <v>08</v>
          </cell>
          <cell r="I233" t="str">
            <v>3PN</v>
          </cell>
          <cell r="J233" t="str">
            <v>Tây Bắc</v>
          </cell>
          <cell r="K233" t="str">
            <v>Tây Nam</v>
          </cell>
          <cell r="L233">
            <v>123.9</v>
          </cell>
          <cell r="M233">
            <v>116.7</v>
          </cell>
          <cell r="N233">
            <v>0</v>
          </cell>
          <cell r="O233" t="str">
            <v>Sông Hồng</v>
          </cell>
          <cell r="P233">
            <v>4.4999999999999998E-2</v>
          </cell>
          <cell r="Q233">
            <v>5.0000000000000001E-3</v>
          </cell>
          <cell r="R233">
            <v>-5.0000000000000001E-3</v>
          </cell>
          <cell r="S233">
            <v>-0.05</v>
          </cell>
          <cell r="T233">
            <v>-0.01</v>
          </cell>
          <cell r="U233">
            <v>0.08</v>
          </cell>
          <cell r="V233">
            <v>-0.05</v>
          </cell>
          <cell r="W233">
            <v>0</v>
          </cell>
          <cell r="X233">
            <v>0</v>
          </cell>
          <cell r="Y233">
            <v>1.4999999999999999E-2</v>
          </cell>
          <cell r="Z233">
            <v>47958749.999999993</v>
          </cell>
          <cell r="AA233">
            <v>47335286.249999993</v>
          </cell>
          <cell r="AB233">
            <v>5524027905.374999</v>
          </cell>
          <cell r="AC233">
            <v>43085950.499999985</v>
          </cell>
          <cell r="AD233">
            <v>5028130423.3499985</v>
          </cell>
          <cell r="AE233" t="str">
            <v>Còn hàng</v>
          </cell>
          <cell r="AF233">
            <v>0</v>
          </cell>
        </row>
        <row r="234">
          <cell r="E234" t="str">
            <v>S3-3511</v>
          </cell>
          <cell r="F234" t="str">
            <v>S3</v>
          </cell>
          <cell r="G234" t="str">
            <v>35</v>
          </cell>
          <cell r="H234" t="str">
            <v>11</v>
          </cell>
          <cell r="I234" t="str">
            <v>3PN</v>
          </cell>
          <cell r="J234" t="str">
            <v>Tây Bắc</v>
          </cell>
          <cell r="K234" t="str">
            <v>Đông Bắc</v>
          </cell>
          <cell r="L234">
            <v>112.5</v>
          </cell>
          <cell r="M234">
            <v>103.2</v>
          </cell>
          <cell r="N234" t="str">
            <v>Căn góc</v>
          </cell>
          <cell r="O234" t="str">
            <v>Nội khu</v>
          </cell>
          <cell r="P234">
            <v>4.4999999999999998E-2</v>
          </cell>
          <cell r="Q234">
            <v>0</v>
          </cell>
          <cell r="R234">
            <v>1.4999999999999999E-2</v>
          </cell>
          <cell r="S234">
            <v>0</v>
          </cell>
          <cell r="T234">
            <v>-0.01</v>
          </cell>
          <cell r="U234">
            <v>0</v>
          </cell>
          <cell r="V234">
            <v>0</v>
          </cell>
          <cell r="W234">
            <v>0.05</v>
          </cell>
          <cell r="X234">
            <v>0</v>
          </cell>
          <cell r="Y234">
            <v>0.1</v>
          </cell>
          <cell r="Z234">
            <v>51975000.000000007</v>
          </cell>
          <cell r="AA234">
            <v>51299325.000000007</v>
          </cell>
          <cell r="AB234">
            <v>5294090340.000001</v>
          </cell>
          <cell r="AC234">
            <v>46689622.090909094</v>
          </cell>
          <cell r="AD234">
            <v>4818368999.7818184</v>
          </cell>
          <cell r="AE234" t="str">
            <v>Còn hàng</v>
          </cell>
          <cell r="AF234">
            <v>0</v>
          </cell>
        </row>
        <row r="235">
          <cell r="E235" t="str">
            <v>S3-3611</v>
          </cell>
          <cell r="F235" t="str">
            <v>S3</v>
          </cell>
          <cell r="G235" t="str">
            <v>36</v>
          </cell>
          <cell r="H235" t="str">
            <v>11</v>
          </cell>
          <cell r="I235" t="str">
            <v>3PN</v>
          </cell>
          <cell r="J235" t="str">
            <v>Tây Bắc</v>
          </cell>
          <cell r="K235" t="str">
            <v>Đông Bắc</v>
          </cell>
          <cell r="L235">
            <v>112.5</v>
          </cell>
          <cell r="M235">
            <v>103.2</v>
          </cell>
          <cell r="N235" t="str">
            <v>Căn góc</v>
          </cell>
          <cell r="O235" t="str">
            <v>Nội khu</v>
          </cell>
          <cell r="P235">
            <v>0.04</v>
          </cell>
          <cell r="Q235">
            <v>0</v>
          </cell>
          <cell r="R235">
            <v>1.4999999999999999E-2</v>
          </cell>
          <cell r="S235">
            <v>0</v>
          </cell>
          <cell r="T235">
            <v>-0.01</v>
          </cell>
          <cell r="U235">
            <v>0</v>
          </cell>
          <cell r="V235">
            <v>0</v>
          </cell>
          <cell r="W235">
            <v>0.05</v>
          </cell>
          <cell r="X235">
            <v>0</v>
          </cell>
          <cell r="Y235">
            <v>9.5000000000000001E-2</v>
          </cell>
          <cell r="Z235">
            <v>51738750</v>
          </cell>
          <cell r="AA235">
            <v>51066146.25</v>
          </cell>
          <cell r="AB235">
            <v>5270026293</v>
          </cell>
          <cell r="AC235">
            <v>46477641.409090906</v>
          </cell>
          <cell r="AD235">
            <v>4796492593.4181814</v>
          </cell>
          <cell r="AE235" t="str">
            <v>Còn hàng</v>
          </cell>
          <cell r="AF235">
            <v>0</v>
          </cell>
        </row>
        <row r="236">
          <cell r="E236" t="str">
            <v>S3-3701</v>
          </cell>
          <cell r="F236" t="str">
            <v>S3</v>
          </cell>
          <cell r="G236" t="str">
            <v>37</v>
          </cell>
          <cell r="H236" t="str">
            <v>01</v>
          </cell>
          <cell r="I236" t="str">
            <v>3PN</v>
          </cell>
          <cell r="J236" t="str">
            <v>Nam</v>
          </cell>
          <cell r="K236" t="str">
            <v>Đông</v>
          </cell>
          <cell r="L236">
            <v>112.5</v>
          </cell>
          <cell r="M236">
            <v>103.2</v>
          </cell>
          <cell r="N236" t="str">
            <v>Căn góc</v>
          </cell>
          <cell r="O236" t="str">
            <v>Nội khu</v>
          </cell>
          <cell r="P236">
            <v>3.5000000000000003E-2</v>
          </cell>
          <cell r="Q236">
            <v>0</v>
          </cell>
          <cell r="R236">
            <v>1.4999999999999999E-2</v>
          </cell>
          <cell r="S236">
            <v>0</v>
          </cell>
          <cell r="T236">
            <v>0.03</v>
          </cell>
          <cell r="U236">
            <v>0</v>
          </cell>
          <cell r="V236">
            <v>0</v>
          </cell>
          <cell r="W236">
            <v>0.05</v>
          </cell>
          <cell r="X236">
            <v>0</v>
          </cell>
          <cell r="Y236">
            <v>0.13</v>
          </cell>
          <cell r="Z236">
            <v>53392499.999999993</v>
          </cell>
          <cell r="AA236">
            <v>52698397.499999993</v>
          </cell>
          <cell r="AB236">
            <v>5438474621.999999</v>
          </cell>
          <cell r="AC236">
            <v>47961506.181818172</v>
          </cell>
          <cell r="AD236">
            <v>4949627437.9636354</v>
          </cell>
          <cell r="AE236" t="str">
            <v>Còn hàng</v>
          </cell>
          <cell r="AF236">
            <v>0</v>
          </cell>
        </row>
        <row r="237">
          <cell r="E237" t="str">
            <v>S3-3705</v>
          </cell>
          <cell r="F237" t="str">
            <v>S3</v>
          </cell>
          <cell r="G237" t="str">
            <v>37</v>
          </cell>
          <cell r="H237" t="str">
            <v>05</v>
          </cell>
          <cell r="I237" t="str">
            <v>2PN</v>
          </cell>
          <cell r="J237" t="str">
            <v>Tây</v>
          </cell>
          <cell r="K237" t="str">
            <v>Đông</v>
          </cell>
          <cell r="L237">
            <v>79.599999999999994</v>
          </cell>
          <cell r="M237">
            <v>72.900000000000006</v>
          </cell>
          <cell r="N237">
            <v>0</v>
          </cell>
          <cell r="O237" t="str">
            <v>Nội khu</v>
          </cell>
          <cell r="P237">
            <v>3.5000000000000003E-2</v>
          </cell>
          <cell r="Q237">
            <v>0</v>
          </cell>
          <cell r="R237">
            <v>0</v>
          </cell>
          <cell r="S237">
            <v>-5.0000000000000001E-3</v>
          </cell>
          <cell r="T237">
            <v>-0.02</v>
          </cell>
          <cell r="U237">
            <v>0</v>
          </cell>
          <cell r="V237">
            <v>0.08</v>
          </cell>
          <cell r="W237">
            <v>0</v>
          </cell>
          <cell r="X237">
            <v>0</v>
          </cell>
          <cell r="Y237">
            <v>0.09</v>
          </cell>
          <cell r="Z237">
            <v>51502500.000000007</v>
          </cell>
          <cell r="AA237">
            <v>50832967.500000007</v>
          </cell>
          <cell r="AB237">
            <v>3705723330.750001</v>
          </cell>
          <cell r="AC237">
            <v>46265660.727272727</v>
          </cell>
          <cell r="AD237">
            <v>3372766667.0181823</v>
          </cell>
          <cell r="AE237" t="str">
            <v>Còn hàng</v>
          </cell>
          <cell r="AF237">
            <v>0</v>
          </cell>
        </row>
        <row r="238">
          <cell r="E238" t="str">
            <v>S3-3711</v>
          </cell>
          <cell r="F238" t="str">
            <v>S3</v>
          </cell>
          <cell r="G238" t="str">
            <v>37</v>
          </cell>
          <cell r="H238" t="str">
            <v>11</v>
          </cell>
          <cell r="I238" t="str">
            <v>3PN</v>
          </cell>
          <cell r="J238" t="str">
            <v>Tây Bắc</v>
          </cell>
          <cell r="K238" t="str">
            <v>Đông Bắc</v>
          </cell>
          <cell r="L238">
            <v>112.5</v>
          </cell>
          <cell r="M238">
            <v>103.2</v>
          </cell>
          <cell r="N238" t="str">
            <v>Căn góc</v>
          </cell>
          <cell r="O238" t="str">
            <v>Nội khu</v>
          </cell>
          <cell r="P238">
            <v>3.5000000000000003E-2</v>
          </cell>
          <cell r="Q238">
            <v>0</v>
          </cell>
          <cell r="R238">
            <v>1.4999999999999999E-2</v>
          </cell>
          <cell r="S238">
            <v>0</v>
          </cell>
          <cell r="T238">
            <v>-0.01</v>
          </cell>
          <cell r="U238">
            <v>0</v>
          </cell>
          <cell r="V238">
            <v>0</v>
          </cell>
          <cell r="W238">
            <v>0.05</v>
          </cell>
          <cell r="X238">
            <v>0</v>
          </cell>
          <cell r="Y238">
            <v>0.09</v>
          </cell>
          <cell r="Z238">
            <v>51502500.000000007</v>
          </cell>
          <cell r="AA238">
            <v>50832967.500000007</v>
          </cell>
          <cell r="AB238">
            <v>5245962246.000001</v>
          </cell>
          <cell r="AC238">
            <v>46265660.727272734</v>
          </cell>
          <cell r="AD238">
            <v>4774616187.0545464</v>
          </cell>
          <cell r="AE238" t="str">
            <v>Còn hàng</v>
          </cell>
          <cell r="AF238">
            <v>0</v>
          </cell>
        </row>
        <row r="239">
          <cell r="E239" t="str">
            <v>S3-3712</v>
          </cell>
          <cell r="F239" t="str">
            <v>S3</v>
          </cell>
          <cell r="G239" t="str">
            <v>37</v>
          </cell>
          <cell r="H239" t="str">
            <v>12</v>
          </cell>
          <cell r="I239" t="str">
            <v>3PN</v>
          </cell>
          <cell r="J239" t="str">
            <v>Tây Bắc</v>
          </cell>
          <cell r="K239" t="str">
            <v>Tây Nam</v>
          </cell>
          <cell r="L239">
            <v>112.5</v>
          </cell>
          <cell r="M239">
            <v>103.2</v>
          </cell>
          <cell r="N239" t="str">
            <v>Căn góc</v>
          </cell>
          <cell r="O239" t="str">
            <v>Sông Hồng</v>
          </cell>
          <cell r="P239">
            <v>3.5000000000000003E-2</v>
          </cell>
          <cell r="Q239">
            <v>0</v>
          </cell>
          <cell r="R239">
            <v>1.4999999999999999E-2</v>
          </cell>
          <cell r="S239">
            <v>0</v>
          </cell>
          <cell r="T239">
            <v>-0.01</v>
          </cell>
          <cell r="U239">
            <v>0.08</v>
          </cell>
          <cell r="V239">
            <v>0</v>
          </cell>
          <cell r="W239">
            <v>0.05</v>
          </cell>
          <cell r="X239">
            <v>0</v>
          </cell>
          <cell r="Y239">
            <v>0.16999999999999998</v>
          </cell>
          <cell r="Z239">
            <v>55282500</v>
          </cell>
          <cell r="AA239">
            <v>54563827.5</v>
          </cell>
          <cell r="AB239">
            <v>5630986998</v>
          </cell>
          <cell r="AC239">
            <v>49657351.636363626</v>
          </cell>
          <cell r="AD239">
            <v>5124638688.8727264</v>
          </cell>
          <cell r="AE239" t="str">
            <v>Còn hàng</v>
          </cell>
          <cell r="AF239">
            <v>0</v>
          </cell>
        </row>
        <row r="240">
          <cell r="E240" t="str">
            <v>S3-3801</v>
          </cell>
          <cell r="F240" t="str">
            <v>S3</v>
          </cell>
          <cell r="G240" t="str">
            <v>38</v>
          </cell>
          <cell r="H240" t="str">
            <v>01</v>
          </cell>
          <cell r="I240" t="str">
            <v>3PN</v>
          </cell>
          <cell r="J240" t="str">
            <v>Nam</v>
          </cell>
          <cell r="K240" t="str">
            <v>Đông</v>
          </cell>
          <cell r="L240">
            <v>112.5</v>
          </cell>
          <cell r="M240">
            <v>103.2</v>
          </cell>
          <cell r="N240" t="str">
            <v>Căn góc</v>
          </cell>
          <cell r="O240" t="str">
            <v>Nội khu</v>
          </cell>
          <cell r="P240">
            <v>0.03</v>
          </cell>
          <cell r="Q240">
            <v>0</v>
          </cell>
          <cell r="R240">
            <v>1.4999999999999999E-2</v>
          </cell>
          <cell r="S240">
            <v>0</v>
          </cell>
          <cell r="T240">
            <v>0.03</v>
          </cell>
          <cell r="U240">
            <v>0</v>
          </cell>
          <cell r="V240">
            <v>0</v>
          </cell>
          <cell r="W240">
            <v>0.05</v>
          </cell>
          <cell r="X240">
            <v>0</v>
          </cell>
          <cell r="Y240">
            <v>0.125</v>
          </cell>
          <cell r="Z240">
            <v>53156250</v>
          </cell>
          <cell r="AA240">
            <v>52465218.75</v>
          </cell>
          <cell r="AB240">
            <v>5414410575</v>
          </cell>
          <cell r="AC240">
            <v>47749525.499999993</v>
          </cell>
          <cell r="AD240">
            <v>4927751031.5999994</v>
          </cell>
          <cell r="AE240" t="str">
            <v>Còn hàng</v>
          </cell>
          <cell r="AF240">
            <v>0</v>
          </cell>
        </row>
        <row r="241">
          <cell r="E241" t="str">
            <v>S3-3806</v>
          </cell>
          <cell r="F241" t="str">
            <v>S3</v>
          </cell>
          <cell r="G241" t="str">
            <v>38</v>
          </cell>
          <cell r="H241" t="str">
            <v>06</v>
          </cell>
          <cell r="I241" t="str">
            <v>3PN</v>
          </cell>
          <cell r="J241" t="str">
            <v>Nam</v>
          </cell>
          <cell r="K241" t="str">
            <v>Tây</v>
          </cell>
          <cell r="L241">
            <v>123.9</v>
          </cell>
          <cell r="M241">
            <v>116.7</v>
          </cell>
          <cell r="N241">
            <v>0</v>
          </cell>
          <cell r="O241" t="str">
            <v>S-School, Sông Hồng</v>
          </cell>
          <cell r="P241">
            <v>0.03</v>
          </cell>
          <cell r="Q241">
            <v>5.0000000000000001E-3</v>
          </cell>
          <cell r="R241">
            <v>-5.0000000000000001E-3</v>
          </cell>
          <cell r="S241">
            <v>-0.05</v>
          </cell>
          <cell r="T241">
            <v>0.03</v>
          </cell>
          <cell r="U241">
            <v>0.06</v>
          </cell>
          <cell r="V241">
            <v>-0.05</v>
          </cell>
          <cell r="W241">
            <v>0</v>
          </cell>
          <cell r="X241">
            <v>0</v>
          </cell>
          <cell r="Y241">
            <v>1.999999999999999E-2</v>
          </cell>
          <cell r="Z241">
            <v>48195000</v>
          </cell>
          <cell r="AA241">
            <v>47568465</v>
          </cell>
          <cell r="AB241">
            <v>5551239865.5</v>
          </cell>
          <cell r="AC241">
            <v>43297931.18181818</v>
          </cell>
          <cell r="AD241">
            <v>5052868568.9181814</v>
          </cell>
          <cell r="AE241" t="str">
            <v>Còn hàng</v>
          </cell>
          <cell r="AF241">
            <v>0</v>
          </cell>
        </row>
        <row r="242">
          <cell r="E242" t="str">
            <v>S3-3808</v>
          </cell>
          <cell r="F242" t="str">
            <v>S3</v>
          </cell>
          <cell r="G242" t="str">
            <v>38</v>
          </cell>
          <cell r="H242" t="str">
            <v>08</v>
          </cell>
          <cell r="I242" t="str">
            <v>3PN</v>
          </cell>
          <cell r="J242" t="str">
            <v>Tây Bắc</v>
          </cell>
          <cell r="K242" t="str">
            <v>Tây Nam</v>
          </cell>
          <cell r="L242">
            <v>123.9</v>
          </cell>
          <cell r="M242">
            <v>116.7</v>
          </cell>
          <cell r="N242">
            <v>0</v>
          </cell>
          <cell r="O242" t="str">
            <v>Sông Hồng</v>
          </cell>
          <cell r="P242">
            <v>0.03</v>
          </cell>
          <cell r="Q242">
            <v>5.0000000000000001E-3</v>
          </cell>
          <cell r="R242">
            <v>-5.0000000000000001E-3</v>
          </cell>
          <cell r="S242">
            <v>-0.05</v>
          </cell>
          <cell r="T242">
            <v>-0.01</v>
          </cell>
          <cell r="U242">
            <v>0.08</v>
          </cell>
          <cell r="V242">
            <v>-0.05</v>
          </cell>
          <cell r="W242">
            <v>0</v>
          </cell>
          <cell r="X242">
            <v>0</v>
          </cell>
          <cell r="Y242">
            <v>-6.9388939039072284E-18</v>
          </cell>
          <cell r="Z242">
            <v>47250000</v>
          </cell>
          <cell r="AA242">
            <v>46635750</v>
          </cell>
          <cell r="AB242">
            <v>5442392025</v>
          </cell>
          <cell r="AC242">
            <v>42450008.454545453</v>
          </cell>
          <cell r="AD242">
            <v>4953915986.6454544</v>
          </cell>
          <cell r="AE242" t="str">
            <v>Còn hàng</v>
          </cell>
          <cell r="AF242">
            <v>0</v>
          </cell>
        </row>
        <row r="243">
          <cell r="E243" t="str">
            <v>S3-3811</v>
          </cell>
          <cell r="F243" t="str">
            <v>S3</v>
          </cell>
          <cell r="G243" t="str">
            <v>38</v>
          </cell>
          <cell r="H243" t="str">
            <v>11</v>
          </cell>
          <cell r="I243" t="str">
            <v>3PN</v>
          </cell>
          <cell r="J243" t="str">
            <v>Tây Bắc</v>
          </cell>
          <cell r="K243" t="str">
            <v>Đông Bắc</v>
          </cell>
          <cell r="L243">
            <v>112.5</v>
          </cell>
          <cell r="M243">
            <v>103.2</v>
          </cell>
          <cell r="N243" t="str">
            <v>Căn góc</v>
          </cell>
          <cell r="O243" t="str">
            <v>Nội khu</v>
          </cell>
          <cell r="P243">
            <v>0.03</v>
          </cell>
          <cell r="Q243">
            <v>0</v>
          </cell>
          <cell r="R243">
            <v>1.4999999999999999E-2</v>
          </cell>
          <cell r="S243">
            <v>0</v>
          </cell>
          <cell r="T243">
            <v>-0.01</v>
          </cell>
          <cell r="U243">
            <v>0</v>
          </cell>
          <cell r="V243">
            <v>0</v>
          </cell>
          <cell r="W243">
            <v>0.05</v>
          </cell>
          <cell r="X243">
            <v>0</v>
          </cell>
          <cell r="Y243">
            <v>8.4999999999999992E-2</v>
          </cell>
          <cell r="Z243">
            <v>51266250</v>
          </cell>
          <cell r="AA243">
            <v>50599788.75</v>
          </cell>
          <cell r="AB243">
            <v>5221898199</v>
          </cell>
          <cell r="AC243">
            <v>46053680.045454539</v>
          </cell>
          <cell r="AD243">
            <v>4752739780.6909084</v>
          </cell>
          <cell r="AE243" t="str">
            <v>Còn hàng</v>
          </cell>
          <cell r="AF243">
            <v>0</v>
          </cell>
        </row>
        <row r="244">
          <cell r="E244" t="str">
            <v>S4-05A01</v>
          </cell>
          <cell r="F244" t="str">
            <v>S4</v>
          </cell>
          <cell r="G244" t="str">
            <v>05A</v>
          </cell>
          <cell r="H244" t="str">
            <v>01</v>
          </cell>
          <cell r="I244" t="str">
            <v>3PN</v>
          </cell>
          <cell r="J244" t="str">
            <v>Tây Bắc</v>
          </cell>
          <cell r="K244" t="str">
            <v>Đông Bắc</v>
          </cell>
          <cell r="L244">
            <v>112.5</v>
          </cell>
          <cell r="M244">
            <v>103.2</v>
          </cell>
          <cell r="N244" t="str">
            <v>Căn góc</v>
          </cell>
          <cell r="O244" t="str">
            <v>Nội khu</v>
          </cell>
          <cell r="P244">
            <v>0</v>
          </cell>
          <cell r="Q244">
            <v>0</v>
          </cell>
          <cell r="R244">
            <v>1.4999999999999999E-2</v>
          </cell>
          <cell r="S244">
            <v>0</v>
          </cell>
          <cell r="T244">
            <v>-0.01</v>
          </cell>
          <cell r="U244">
            <v>0</v>
          </cell>
          <cell r="V244">
            <v>0</v>
          </cell>
          <cell r="W244">
            <v>0.05</v>
          </cell>
          <cell r="X244">
            <v>5.0000000000000001E-3</v>
          </cell>
          <cell r="Y244">
            <v>0.06</v>
          </cell>
          <cell r="Z244">
            <v>50085000</v>
          </cell>
          <cell r="AA244">
            <v>49433895</v>
          </cell>
          <cell r="AB244">
            <v>5101577964</v>
          </cell>
          <cell r="AC244">
            <v>44993776.636363633</v>
          </cell>
          <cell r="AD244">
            <v>4643357748.8727274</v>
          </cell>
          <cell r="AE244" t="str">
            <v>Còn hàng</v>
          </cell>
          <cell r="AF244">
            <v>0</v>
          </cell>
        </row>
        <row r="245">
          <cell r="E245" t="str">
            <v>S4-05A02</v>
          </cell>
          <cell r="F245" t="str">
            <v>S4</v>
          </cell>
          <cell r="G245" t="str">
            <v>05A</v>
          </cell>
          <cell r="H245" t="str">
            <v>02</v>
          </cell>
          <cell r="I245" t="str">
            <v>3PN</v>
          </cell>
          <cell r="J245" t="str">
            <v>Tây Bắc</v>
          </cell>
          <cell r="K245" t="str">
            <v>Tây Nam</v>
          </cell>
          <cell r="L245">
            <v>112.5</v>
          </cell>
          <cell r="M245">
            <v>103.2</v>
          </cell>
          <cell r="N245" t="str">
            <v>Căn góc</v>
          </cell>
          <cell r="O245" t="str">
            <v>S-School, Sông Hồng</v>
          </cell>
          <cell r="P245">
            <v>0</v>
          </cell>
          <cell r="Q245">
            <v>0</v>
          </cell>
          <cell r="R245">
            <v>1.4999999999999999E-2</v>
          </cell>
          <cell r="S245">
            <v>0</v>
          </cell>
          <cell r="T245">
            <v>-0.01</v>
          </cell>
          <cell r="U245">
            <v>0.06</v>
          </cell>
          <cell r="V245">
            <v>0</v>
          </cell>
          <cell r="W245">
            <v>0.05</v>
          </cell>
          <cell r="X245">
            <v>5.0000000000000001E-3</v>
          </cell>
          <cell r="Y245">
            <v>0.12000000000000001</v>
          </cell>
          <cell r="Z245">
            <v>52920000.000000007</v>
          </cell>
          <cell r="AA245">
            <v>52232040.000000007</v>
          </cell>
          <cell r="AB245">
            <v>5390346528.000001</v>
          </cell>
          <cell r="AC245">
            <v>47537544.81818182</v>
          </cell>
          <cell r="AD245">
            <v>4905874625.2363644</v>
          </cell>
          <cell r="AE245" t="str">
            <v>Còn hàng</v>
          </cell>
          <cell r="AF245">
            <v>0</v>
          </cell>
        </row>
        <row r="246">
          <cell r="E246" t="str">
            <v>S4-05A03</v>
          </cell>
          <cell r="F246" t="str">
            <v>S4</v>
          </cell>
          <cell r="G246" t="str">
            <v>05A</v>
          </cell>
          <cell r="H246" t="str">
            <v>03</v>
          </cell>
          <cell r="I246" t="str">
            <v>2PN</v>
          </cell>
          <cell r="J246" t="str">
            <v>Tây Nam</v>
          </cell>
          <cell r="K246" t="str">
            <v>Đông Bắc</v>
          </cell>
          <cell r="L246">
            <v>96.3</v>
          </cell>
          <cell r="M246">
            <v>90</v>
          </cell>
          <cell r="N246">
            <v>0</v>
          </cell>
          <cell r="O246" t="str">
            <v>Nội khu</v>
          </cell>
          <cell r="P246">
            <v>0</v>
          </cell>
          <cell r="Q246">
            <v>0</v>
          </cell>
          <cell r="R246">
            <v>0</v>
          </cell>
          <cell r="S246">
            <v>-5.0000000000000001E-3</v>
          </cell>
          <cell r="T246">
            <v>0.01</v>
          </cell>
          <cell r="U246">
            <v>0</v>
          </cell>
          <cell r="V246">
            <v>0.03</v>
          </cell>
          <cell r="W246">
            <v>0</v>
          </cell>
          <cell r="X246">
            <v>5.0000000000000001E-3</v>
          </cell>
          <cell r="Y246">
            <v>3.9999999999999994E-2</v>
          </cell>
          <cell r="Z246">
            <v>49140000</v>
          </cell>
          <cell r="AA246">
            <v>48501180</v>
          </cell>
          <cell r="AB246">
            <v>4365106200</v>
          </cell>
          <cell r="AC246">
            <v>44145853.909090906</v>
          </cell>
          <cell r="AD246">
            <v>3973126851.8181815</v>
          </cell>
          <cell r="AE246" t="str">
            <v>Còn hàng</v>
          </cell>
          <cell r="AF246">
            <v>0</v>
          </cell>
        </row>
        <row r="247">
          <cell r="E247" t="str">
            <v>S4-05A04</v>
          </cell>
          <cell r="F247" t="str">
            <v>S4</v>
          </cell>
          <cell r="G247" t="str">
            <v>05A</v>
          </cell>
          <cell r="H247" t="str">
            <v>04</v>
          </cell>
          <cell r="I247" t="str">
            <v>3PN</v>
          </cell>
          <cell r="J247" t="str">
            <v>Đông Bắc</v>
          </cell>
          <cell r="K247" t="str">
            <v>Tây Nam</v>
          </cell>
          <cell r="L247">
            <v>115</v>
          </cell>
          <cell r="M247">
            <v>104.8</v>
          </cell>
          <cell r="N247">
            <v>0</v>
          </cell>
          <cell r="O247" t="str">
            <v>S-School, Sông Hồng</v>
          </cell>
          <cell r="P247">
            <v>0</v>
          </cell>
          <cell r="Q247">
            <v>-0.01</v>
          </cell>
          <cell r="R247">
            <v>0.01</v>
          </cell>
          <cell r="S247">
            <v>0</v>
          </cell>
          <cell r="T247">
            <v>0.01</v>
          </cell>
          <cell r="U247">
            <v>0.06</v>
          </cell>
          <cell r="V247">
            <v>0</v>
          </cell>
          <cell r="W247">
            <v>0</v>
          </cell>
          <cell r="X247">
            <v>5.0000000000000001E-3</v>
          </cell>
          <cell r="Y247">
            <v>7.4999999999999997E-2</v>
          </cell>
          <cell r="Z247">
            <v>50793750</v>
          </cell>
          <cell r="AA247">
            <v>50133431.25</v>
          </cell>
          <cell r="AB247">
            <v>5253983595</v>
          </cell>
          <cell r="AC247">
            <v>45629718.681818172</v>
          </cell>
          <cell r="AD247">
            <v>4781994517.8545446</v>
          </cell>
          <cell r="AE247" t="str">
            <v>Còn hàng</v>
          </cell>
          <cell r="AF247">
            <v>0</v>
          </cell>
        </row>
        <row r="248">
          <cell r="E248" t="str">
            <v>S4-05A06</v>
          </cell>
          <cell r="F248" t="str">
            <v>S4</v>
          </cell>
          <cell r="G248" t="str">
            <v>05A</v>
          </cell>
          <cell r="H248" t="str">
            <v>06</v>
          </cell>
          <cell r="I248" t="str">
            <v>3PN</v>
          </cell>
          <cell r="J248" t="str">
            <v>Tây Bắc</v>
          </cell>
          <cell r="K248" t="str">
            <v>Tây Nam</v>
          </cell>
          <cell r="L248">
            <v>123.9</v>
          </cell>
          <cell r="M248">
            <v>116.7</v>
          </cell>
          <cell r="N248">
            <v>0</v>
          </cell>
          <cell r="O248" t="str">
            <v>S-School, Sông Hồng</v>
          </cell>
          <cell r="P248">
            <v>0</v>
          </cell>
          <cell r="Q248">
            <v>5.0000000000000001E-3</v>
          </cell>
          <cell r="R248">
            <v>-5.0000000000000001E-3</v>
          </cell>
          <cell r="S248">
            <v>-0.05</v>
          </cell>
          <cell r="T248">
            <v>-0.01</v>
          </cell>
          <cell r="U248">
            <v>0.06</v>
          </cell>
          <cell r="V248">
            <v>-0.05</v>
          </cell>
          <cell r="W248">
            <v>0</v>
          </cell>
          <cell r="X248">
            <v>5.0000000000000001E-3</v>
          </cell>
          <cell r="Y248">
            <v>-4.5000000000000012E-2</v>
          </cell>
          <cell r="Z248">
            <v>45123750</v>
          </cell>
          <cell r="AA248">
            <v>44537141.25</v>
          </cell>
          <cell r="AB248">
            <v>5197484383.875</v>
          </cell>
          <cell r="AC248">
            <v>40542182.318181813</v>
          </cell>
          <cell r="AD248">
            <v>4731272676.5318174</v>
          </cell>
          <cell r="AE248" t="str">
            <v>Còn hàng</v>
          </cell>
          <cell r="AF248">
            <v>0</v>
          </cell>
        </row>
        <row r="249">
          <cell r="E249" t="str">
            <v>S4-05A08</v>
          </cell>
          <cell r="F249" t="str">
            <v>S4</v>
          </cell>
          <cell r="G249" t="str">
            <v>05A</v>
          </cell>
          <cell r="H249" t="str">
            <v>08</v>
          </cell>
          <cell r="I249" t="str">
            <v>3PN</v>
          </cell>
          <cell r="J249" t="str">
            <v>Nam</v>
          </cell>
          <cell r="K249" t="str">
            <v>Tây</v>
          </cell>
          <cell r="L249">
            <v>123.9</v>
          </cell>
          <cell r="M249">
            <v>116.7</v>
          </cell>
          <cell r="N249">
            <v>0</v>
          </cell>
          <cell r="O249" t="str">
            <v>Sân Golf, biệt thự</v>
          </cell>
          <cell r="P249">
            <v>0</v>
          </cell>
          <cell r="Q249">
            <v>5.0000000000000001E-3</v>
          </cell>
          <cell r="R249">
            <v>-5.0000000000000001E-3</v>
          </cell>
          <cell r="S249">
            <v>-0.05</v>
          </cell>
          <cell r="T249">
            <v>0.03</v>
          </cell>
          <cell r="U249">
            <v>0.08</v>
          </cell>
          <cell r="V249">
            <v>-0.05</v>
          </cell>
          <cell r="W249">
            <v>0</v>
          </cell>
          <cell r="X249">
            <v>5.0000000000000001E-3</v>
          </cell>
          <cell r="Y249">
            <v>1.4999999999999996E-2</v>
          </cell>
          <cell r="Z249">
            <v>47958749.999999993</v>
          </cell>
          <cell r="AA249">
            <v>47335286.249999993</v>
          </cell>
          <cell r="AB249">
            <v>5524027905.374999</v>
          </cell>
          <cell r="AC249">
            <v>43085950.499999985</v>
          </cell>
          <cell r="AD249">
            <v>5028130423.3499985</v>
          </cell>
          <cell r="AE249" t="str">
            <v>Còn hàng</v>
          </cell>
          <cell r="AF249">
            <v>0</v>
          </cell>
        </row>
        <row r="250">
          <cell r="E250" t="str">
            <v>S4-05A09</v>
          </cell>
          <cell r="F250" t="str">
            <v>S4</v>
          </cell>
          <cell r="G250" t="str">
            <v>05A</v>
          </cell>
          <cell r="H250" t="str">
            <v>09</v>
          </cell>
          <cell r="I250" t="str">
            <v>2PN</v>
          </cell>
          <cell r="J250" t="str">
            <v>Tây</v>
          </cell>
          <cell r="K250" t="str">
            <v>Đông</v>
          </cell>
          <cell r="L250">
            <v>96.3</v>
          </cell>
          <cell r="M250">
            <v>90</v>
          </cell>
          <cell r="N250">
            <v>0</v>
          </cell>
          <cell r="O250" t="str">
            <v>Nội khu</v>
          </cell>
          <cell r="P250">
            <v>0</v>
          </cell>
          <cell r="Q250">
            <v>0</v>
          </cell>
          <cell r="R250">
            <v>0</v>
          </cell>
          <cell r="S250">
            <v>-5.0000000000000001E-3</v>
          </cell>
          <cell r="T250">
            <v>-0.02</v>
          </cell>
          <cell r="U250">
            <v>0</v>
          </cell>
          <cell r="V250">
            <v>0.03</v>
          </cell>
          <cell r="W250">
            <v>0</v>
          </cell>
          <cell r="X250">
            <v>5.0000000000000001E-3</v>
          </cell>
          <cell r="Y250">
            <v>9.9999999999999985E-3</v>
          </cell>
          <cell r="Z250">
            <v>47722500</v>
          </cell>
          <cell r="AA250">
            <v>47102107.5</v>
          </cell>
          <cell r="AB250">
            <v>4239189675</v>
          </cell>
          <cell r="AC250">
            <v>42873969.81818182</v>
          </cell>
          <cell r="AD250">
            <v>3858657283.6363635</v>
          </cell>
          <cell r="AE250" t="str">
            <v>Còn hàng</v>
          </cell>
          <cell r="AF250">
            <v>0</v>
          </cell>
        </row>
        <row r="251">
          <cell r="E251" t="str">
            <v>S4-05A10</v>
          </cell>
          <cell r="F251" t="str">
            <v>S4</v>
          </cell>
          <cell r="G251" t="str">
            <v>05A</v>
          </cell>
          <cell r="H251" t="str">
            <v>10</v>
          </cell>
          <cell r="I251" t="str">
            <v>3PN</v>
          </cell>
          <cell r="J251" t="str">
            <v>Đông</v>
          </cell>
          <cell r="K251" t="str">
            <v>Tây</v>
          </cell>
          <cell r="L251">
            <v>115</v>
          </cell>
          <cell r="M251">
            <v>104.8</v>
          </cell>
          <cell r="N251">
            <v>0</v>
          </cell>
          <cell r="O251" t="str">
            <v>Sân Golf, biệt thự</v>
          </cell>
          <cell r="P251">
            <v>0</v>
          </cell>
          <cell r="Q251">
            <v>0</v>
          </cell>
          <cell r="R251">
            <v>0.01</v>
          </cell>
          <cell r="S251">
            <v>0</v>
          </cell>
          <cell r="T251">
            <v>0.02</v>
          </cell>
          <cell r="U251">
            <v>0.08</v>
          </cell>
          <cell r="V251">
            <v>0</v>
          </cell>
          <cell r="W251">
            <v>0</v>
          </cell>
          <cell r="X251">
            <v>5.0000000000000001E-3</v>
          </cell>
          <cell r="Y251">
            <v>0.115</v>
          </cell>
          <cell r="Z251">
            <v>52683750</v>
          </cell>
          <cell r="AA251">
            <v>51998861.25</v>
          </cell>
          <cell r="AB251">
            <v>5449480659</v>
          </cell>
          <cell r="AC251">
            <v>47325564.136363633</v>
          </cell>
          <cell r="AD251">
            <v>4959719121.4909086</v>
          </cell>
          <cell r="AE251" t="str">
            <v>Còn hàng</v>
          </cell>
          <cell r="AF251">
            <v>0</v>
          </cell>
        </row>
        <row r="252">
          <cell r="E252" t="str">
            <v>S4-05A11</v>
          </cell>
          <cell r="F252" t="str">
            <v>S4</v>
          </cell>
          <cell r="G252" t="str">
            <v>05A</v>
          </cell>
          <cell r="H252" t="str">
            <v>11</v>
          </cell>
          <cell r="I252" t="str">
            <v>3PN</v>
          </cell>
          <cell r="J252" t="str">
            <v>Nam</v>
          </cell>
          <cell r="K252" t="str">
            <v>Đông</v>
          </cell>
          <cell r="L252">
            <v>112.5</v>
          </cell>
          <cell r="M252">
            <v>103.2</v>
          </cell>
          <cell r="N252" t="str">
            <v>Căn góc</v>
          </cell>
          <cell r="O252" t="str">
            <v>Nội khu</v>
          </cell>
          <cell r="P252">
            <v>0</v>
          </cell>
          <cell r="Q252">
            <v>0</v>
          </cell>
          <cell r="R252">
            <v>1.4999999999999999E-2</v>
          </cell>
          <cell r="S252">
            <v>0</v>
          </cell>
          <cell r="T252">
            <v>0.03</v>
          </cell>
          <cell r="U252">
            <v>0</v>
          </cell>
          <cell r="V252">
            <v>0</v>
          </cell>
          <cell r="W252">
            <v>0.05</v>
          </cell>
          <cell r="X252">
            <v>5.0000000000000001E-3</v>
          </cell>
          <cell r="Y252">
            <v>0.1</v>
          </cell>
          <cell r="Z252">
            <v>51975000.000000007</v>
          </cell>
          <cell r="AA252">
            <v>51299325.000000007</v>
          </cell>
          <cell r="AB252">
            <v>5294090340.000001</v>
          </cell>
          <cell r="AC252">
            <v>46689622.090909094</v>
          </cell>
          <cell r="AD252">
            <v>4818368999.7818184</v>
          </cell>
          <cell r="AE252" t="str">
            <v>Còn hàng</v>
          </cell>
          <cell r="AF252">
            <v>0</v>
          </cell>
        </row>
        <row r="253">
          <cell r="E253" t="str">
            <v>S4-05A12</v>
          </cell>
          <cell r="F253" t="str">
            <v>S4</v>
          </cell>
          <cell r="G253" t="str">
            <v>05A</v>
          </cell>
          <cell r="H253" t="str">
            <v>12</v>
          </cell>
          <cell r="I253" t="str">
            <v>3PN</v>
          </cell>
          <cell r="J253" t="str">
            <v>Nam</v>
          </cell>
          <cell r="K253" t="str">
            <v>Tây</v>
          </cell>
          <cell r="L253">
            <v>112.5</v>
          </cell>
          <cell r="M253">
            <v>103.2</v>
          </cell>
          <cell r="N253" t="str">
            <v>Căn góc</v>
          </cell>
          <cell r="O253" t="str">
            <v>Sân Golf, biệt thự</v>
          </cell>
          <cell r="P253">
            <v>0</v>
          </cell>
          <cell r="Q253">
            <v>0</v>
          </cell>
          <cell r="R253">
            <v>1.4999999999999999E-2</v>
          </cell>
          <cell r="S253">
            <v>0</v>
          </cell>
          <cell r="T253">
            <v>0.03</v>
          </cell>
          <cell r="U253">
            <v>0.08</v>
          </cell>
          <cell r="V253">
            <v>0</v>
          </cell>
          <cell r="W253">
            <v>0.05</v>
          </cell>
          <cell r="X253">
            <v>5.0000000000000001E-3</v>
          </cell>
          <cell r="Y253">
            <v>0.18</v>
          </cell>
          <cell r="Z253">
            <v>55755000</v>
          </cell>
          <cell r="AA253">
            <v>55030185</v>
          </cell>
          <cell r="AB253">
            <v>5679115092</v>
          </cell>
          <cell r="AC253">
            <v>50081312.999999993</v>
          </cell>
          <cell r="AD253">
            <v>5168391501.5999994</v>
          </cell>
          <cell r="AE253" t="str">
            <v>Còn hàng</v>
          </cell>
          <cell r="AF253">
            <v>0</v>
          </cell>
        </row>
        <row r="254">
          <cell r="E254" t="str">
            <v>S4-0501</v>
          </cell>
          <cell r="F254" t="str">
            <v>S4</v>
          </cell>
          <cell r="G254" t="str">
            <v>05</v>
          </cell>
          <cell r="H254" t="str">
            <v>01</v>
          </cell>
          <cell r="I254" t="str">
            <v>3PN</v>
          </cell>
          <cell r="J254" t="str">
            <v>Tây Bắc</v>
          </cell>
          <cell r="K254" t="str">
            <v>Đông Bắc</v>
          </cell>
          <cell r="L254">
            <v>112.5</v>
          </cell>
          <cell r="M254">
            <v>103.2</v>
          </cell>
          <cell r="N254" t="str">
            <v>Căn góc</v>
          </cell>
          <cell r="O254" t="str">
            <v>Nội khu</v>
          </cell>
          <cell r="P254">
            <v>0.01</v>
          </cell>
          <cell r="Q254">
            <v>0</v>
          </cell>
          <cell r="R254">
            <v>1.4999999999999999E-2</v>
          </cell>
          <cell r="S254">
            <v>0</v>
          </cell>
          <cell r="T254">
            <v>-0.01</v>
          </cell>
          <cell r="U254">
            <v>0</v>
          </cell>
          <cell r="V254">
            <v>0</v>
          </cell>
          <cell r="W254">
            <v>0.05</v>
          </cell>
          <cell r="X254">
            <v>0</v>
          </cell>
          <cell r="Y254">
            <v>6.5000000000000002E-2</v>
          </cell>
          <cell r="Z254">
            <v>50321250</v>
          </cell>
          <cell r="AA254">
            <v>49667073.75</v>
          </cell>
          <cell r="AB254">
            <v>5125642011</v>
          </cell>
          <cell r="AC254">
            <v>45205757.318181813</v>
          </cell>
          <cell r="AD254">
            <v>4665234155.2363634</v>
          </cell>
          <cell r="AE254" t="str">
            <v>Còn hàng</v>
          </cell>
          <cell r="AF254">
            <v>0</v>
          </cell>
        </row>
        <row r="255">
          <cell r="E255" t="str">
            <v>S4-0502</v>
          </cell>
          <cell r="F255" t="str">
            <v>S4</v>
          </cell>
          <cell r="G255" t="str">
            <v>05</v>
          </cell>
          <cell r="H255" t="str">
            <v>02</v>
          </cell>
          <cell r="I255" t="str">
            <v>3PN</v>
          </cell>
          <cell r="J255" t="str">
            <v>Tây Bắc</v>
          </cell>
          <cell r="K255" t="str">
            <v>Tây Nam</v>
          </cell>
          <cell r="L255">
            <v>112.5</v>
          </cell>
          <cell r="M255">
            <v>103.2</v>
          </cell>
          <cell r="N255" t="str">
            <v>Căn góc</v>
          </cell>
          <cell r="O255" t="str">
            <v>S-School, Sông Hồng</v>
          </cell>
          <cell r="P255">
            <v>0.01</v>
          </cell>
          <cell r="Q255">
            <v>0</v>
          </cell>
          <cell r="R255">
            <v>1.4999999999999999E-2</v>
          </cell>
          <cell r="S255">
            <v>0</v>
          </cell>
          <cell r="T255">
            <v>-0.01</v>
          </cell>
          <cell r="U255">
            <v>0.06</v>
          </cell>
          <cell r="V255">
            <v>0</v>
          </cell>
          <cell r="W255">
            <v>0.05</v>
          </cell>
          <cell r="X255">
            <v>0</v>
          </cell>
          <cell r="Y255">
            <v>0.125</v>
          </cell>
          <cell r="Z255">
            <v>53156250</v>
          </cell>
          <cell r="AA255">
            <v>52465218.75</v>
          </cell>
          <cell r="AB255">
            <v>5414410575</v>
          </cell>
          <cell r="AC255">
            <v>47749525.499999993</v>
          </cell>
          <cell r="AD255">
            <v>4927751031.5999994</v>
          </cell>
          <cell r="AE255" t="str">
            <v>Còn hàng</v>
          </cell>
          <cell r="AF255">
            <v>0</v>
          </cell>
        </row>
        <row r="256">
          <cell r="E256" t="str">
            <v>S4-0504</v>
          </cell>
          <cell r="F256" t="str">
            <v>S4</v>
          </cell>
          <cell r="G256" t="str">
            <v>05</v>
          </cell>
          <cell r="H256" t="str">
            <v>04</v>
          </cell>
          <cell r="I256" t="str">
            <v>3PN</v>
          </cell>
          <cell r="J256" t="str">
            <v>Đông Bắc</v>
          </cell>
          <cell r="K256" t="str">
            <v>Tây Nam</v>
          </cell>
          <cell r="L256">
            <v>115</v>
          </cell>
          <cell r="M256">
            <v>104.8</v>
          </cell>
          <cell r="N256">
            <v>0</v>
          </cell>
          <cell r="O256" t="str">
            <v>S-School, Sông Hồng</v>
          </cell>
          <cell r="P256">
            <v>0.01</v>
          </cell>
          <cell r="Q256">
            <v>-0.01</v>
          </cell>
          <cell r="R256">
            <v>0.01</v>
          </cell>
          <cell r="S256">
            <v>0</v>
          </cell>
          <cell r="T256">
            <v>0.01</v>
          </cell>
          <cell r="U256">
            <v>0.06</v>
          </cell>
          <cell r="V256">
            <v>0</v>
          </cell>
          <cell r="W256">
            <v>0</v>
          </cell>
          <cell r="X256">
            <v>0</v>
          </cell>
          <cell r="Y256">
            <v>0.08</v>
          </cell>
          <cell r="Z256">
            <v>51030000</v>
          </cell>
          <cell r="AA256">
            <v>50366610</v>
          </cell>
          <cell r="AB256">
            <v>5278420728</v>
          </cell>
          <cell r="AC256">
            <v>45841699.36363636</v>
          </cell>
          <cell r="AD256">
            <v>4804210093.3090906</v>
          </cell>
          <cell r="AE256" t="str">
            <v>Còn hàng</v>
          </cell>
          <cell r="AF256">
            <v>0</v>
          </cell>
        </row>
        <row r="257">
          <cell r="E257" t="str">
            <v>S4-0506</v>
          </cell>
          <cell r="F257" t="str">
            <v>S4</v>
          </cell>
          <cell r="G257" t="str">
            <v>05</v>
          </cell>
          <cell r="H257" t="str">
            <v>06</v>
          </cell>
          <cell r="I257" t="str">
            <v>3PN</v>
          </cell>
          <cell r="J257" t="str">
            <v>Tây Bắc</v>
          </cell>
          <cell r="K257" t="str">
            <v>Tây Nam</v>
          </cell>
          <cell r="L257">
            <v>123.9</v>
          </cell>
          <cell r="M257">
            <v>116.7</v>
          </cell>
          <cell r="N257">
            <v>0</v>
          </cell>
          <cell r="O257" t="str">
            <v>S-School, Sông Hồng</v>
          </cell>
          <cell r="P257">
            <v>0.01</v>
          </cell>
          <cell r="Q257">
            <v>5.0000000000000001E-3</v>
          </cell>
          <cell r="R257">
            <v>-5.0000000000000001E-3</v>
          </cell>
          <cell r="S257">
            <v>-0.05</v>
          </cell>
          <cell r="T257">
            <v>-0.01</v>
          </cell>
          <cell r="U257">
            <v>0.06</v>
          </cell>
          <cell r="V257">
            <v>-0.05</v>
          </cell>
          <cell r="W257">
            <v>0</v>
          </cell>
          <cell r="X257">
            <v>0</v>
          </cell>
          <cell r="Y257">
            <v>-4.0000000000000015E-2</v>
          </cell>
          <cell r="Z257">
            <v>45360000</v>
          </cell>
          <cell r="AA257">
            <v>44770320</v>
          </cell>
          <cell r="AB257">
            <v>5224696344</v>
          </cell>
          <cell r="AC257">
            <v>40754162.999999993</v>
          </cell>
          <cell r="AD257">
            <v>4756010822.0999994</v>
          </cell>
          <cell r="AE257" t="str">
            <v>Còn hàng</v>
          </cell>
          <cell r="AF257">
            <v>0</v>
          </cell>
        </row>
        <row r="258">
          <cell r="E258" t="str">
            <v>S4-0508</v>
          </cell>
          <cell r="F258" t="str">
            <v>S4</v>
          </cell>
          <cell r="G258" t="str">
            <v>05</v>
          </cell>
          <cell r="H258" t="str">
            <v>08</v>
          </cell>
          <cell r="I258" t="str">
            <v>3PN</v>
          </cell>
          <cell r="J258" t="str">
            <v>Nam</v>
          </cell>
          <cell r="K258" t="str">
            <v>Tây</v>
          </cell>
          <cell r="L258">
            <v>123.9</v>
          </cell>
          <cell r="M258">
            <v>116.7</v>
          </cell>
          <cell r="N258">
            <v>0</v>
          </cell>
          <cell r="O258" t="str">
            <v>Sân Golf, biệt thự</v>
          </cell>
          <cell r="P258">
            <v>0.01</v>
          </cell>
          <cell r="Q258">
            <v>5.0000000000000001E-3</v>
          </cell>
          <cell r="R258">
            <v>-5.0000000000000001E-3</v>
          </cell>
          <cell r="S258">
            <v>-0.05</v>
          </cell>
          <cell r="T258">
            <v>0.03</v>
          </cell>
          <cell r="U258">
            <v>0.08</v>
          </cell>
          <cell r="V258">
            <v>-0.05</v>
          </cell>
          <cell r="W258">
            <v>0</v>
          </cell>
          <cell r="X258">
            <v>0</v>
          </cell>
          <cell r="Y258">
            <v>1.999999999999999E-2</v>
          </cell>
          <cell r="Z258">
            <v>48195000</v>
          </cell>
          <cell r="AA258">
            <v>47568465</v>
          </cell>
          <cell r="AB258">
            <v>5551239865.5</v>
          </cell>
          <cell r="AC258">
            <v>43297931.18181818</v>
          </cell>
          <cell r="AD258">
            <v>5052868568.9181814</v>
          </cell>
          <cell r="AE258" t="str">
            <v>Còn hàng</v>
          </cell>
          <cell r="AF258">
            <v>0</v>
          </cell>
        </row>
        <row r="259">
          <cell r="E259" t="str">
            <v>S4-0512</v>
          </cell>
          <cell r="F259" t="str">
            <v>S4</v>
          </cell>
          <cell r="G259" t="str">
            <v>05</v>
          </cell>
          <cell r="H259" t="str">
            <v>12</v>
          </cell>
          <cell r="I259" t="str">
            <v>3PN</v>
          </cell>
          <cell r="J259" t="str">
            <v>Nam</v>
          </cell>
          <cell r="K259" t="str">
            <v>Tây</v>
          </cell>
          <cell r="L259">
            <v>112.5</v>
          </cell>
          <cell r="M259">
            <v>103.2</v>
          </cell>
          <cell r="N259" t="str">
            <v>Căn góc</v>
          </cell>
          <cell r="O259" t="str">
            <v>Sân Golf, biệt thự</v>
          </cell>
          <cell r="P259">
            <v>0.01</v>
          </cell>
          <cell r="Q259">
            <v>0</v>
          </cell>
          <cell r="R259">
            <v>1.4999999999999999E-2</v>
          </cell>
          <cell r="S259">
            <v>0</v>
          </cell>
          <cell r="T259">
            <v>0.03</v>
          </cell>
          <cell r="U259">
            <v>0.08</v>
          </cell>
          <cell r="V259">
            <v>0</v>
          </cell>
          <cell r="W259">
            <v>0.05</v>
          </cell>
          <cell r="X259">
            <v>0</v>
          </cell>
          <cell r="Y259">
            <v>0.185</v>
          </cell>
          <cell r="Z259">
            <v>55991250</v>
          </cell>
          <cell r="AA259">
            <v>55263363.75</v>
          </cell>
          <cell r="AB259">
            <v>5703179139</v>
          </cell>
          <cell r="AC259">
            <v>50293293.68181818</v>
          </cell>
          <cell r="AD259">
            <v>5190267907.9636364</v>
          </cell>
          <cell r="AE259" t="str">
            <v>Còn hàng</v>
          </cell>
          <cell r="AF259">
            <v>0</v>
          </cell>
        </row>
        <row r="260">
          <cell r="E260" t="str">
            <v>S4-0601</v>
          </cell>
          <cell r="F260" t="str">
            <v>S4</v>
          </cell>
          <cell r="G260" t="str">
            <v>06</v>
          </cell>
          <cell r="H260" t="str">
            <v>01</v>
          </cell>
          <cell r="I260" t="str">
            <v>3PN</v>
          </cell>
          <cell r="J260" t="str">
            <v>Tây Bắc</v>
          </cell>
          <cell r="K260" t="str">
            <v>Đông Bắc</v>
          </cell>
          <cell r="L260">
            <v>112.5</v>
          </cell>
          <cell r="M260">
            <v>103.2</v>
          </cell>
          <cell r="N260" t="str">
            <v>Căn góc</v>
          </cell>
          <cell r="O260" t="str">
            <v>Nội khu</v>
          </cell>
          <cell r="P260">
            <v>0.02</v>
          </cell>
          <cell r="Q260">
            <v>0</v>
          </cell>
          <cell r="R260">
            <v>1.4999999999999999E-2</v>
          </cell>
          <cell r="S260">
            <v>0</v>
          </cell>
          <cell r="T260">
            <v>-0.01</v>
          </cell>
          <cell r="U260">
            <v>0</v>
          </cell>
          <cell r="V260">
            <v>0</v>
          </cell>
          <cell r="W260">
            <v>0.05</v>
          </cell>
          <cell r="X260">
            <v>0</v>
          </cell>
          <cell r="Y260">
            <v>7.5000000000000011E-2</v>
          </cell>
          <cell r="Z260">
            <v>50793750</v>
          </cell>
          <cell r="AA260">
            <v>50133431.25</v>
          </cell>
          <cell r="AB260">
            <v>5173770105</v>
          </cell>
          <cell r="AC260">
            <v>45629718.68181818</v>
          </cell>
          <cell r="AD260">
            <v>4708986967.9636364</v>
          </cell>
          <cell r="AE260" t="str">
            <v>Còn hàng</v>
          </cell>
          <cell r="AF260">
            <v>0</v>
          </cell>
        </row>
        <row r="261">
          <cell r="E261" t="str">
            <v>S4-0602</v>
          </cell>
          <cell r="F261" t="str">
            <v>S4</v>
          </cell>
          <cell r="G261" t="str">
            <v>06</v>
          </cell>
          <cell r="H261" t="str">
            <v>02</v>
          </cell>
          <cell r="I261" t="str">
            <v>3PN</v>
          </cell>
          <cell r="J261" t="str">
            <v>Tây Bắc</v>
          </cell>
          <cell r="K261" t="str">
            <v>Tây Nam</v>
          </cell>
          <cell r="L261">
            <v>112.5</v>
          </cell>
          <cell r="M261">
            <v>103.2</v>
          </cell>
          <cell r="N261" t="str">
            <v>Căn góc</v>
          </cell>
          <cell r="O261" t="str">
            <v>S-School, Sông Hồng</v>
          </cell>
          <cell r="P261">
            <v>0.02</v>
          </cell>
          <cell r="Q261">
            <v>0</v>
          </cell>
          <cell r="R261">
            <v>1.4999999999999999E-2</v>
          </cell>
          <cell r="S261">
            <v>0</v>
          </cell>
          <cell r="T261">
            <v>-0.01</v>
          </cell>
          <cell r="U261">
            <v>0.06</v>
          </cell>
          <cell r="V261">
            <v>0</v>
          </cell>
          <cell r="W261">
            <v>0.05</v>
          </cell>
          <cell r="X261">
            <v>0</v>
          </cell>
          <cell r="Y261">
            <v>0.13500000000000001</v>
          </cell>
          <cell r="Z261">
            <v>53628750</v>
          </cell>
          <cell r="AA261">
            <v>52931576.25</v>
          </cell>
          <cell r="AB261">
            <v>5462538669</v>
          </cell>
          <cell r="AC261">
            <v>48173486.86363636</v>
          </cell>
          <cell r="AD261">
            <v>4971503844.3272724</v>
          </cell>
          <cell r="AE261" t="str">
            <v>Còn hàng</v>
          </cell>
          <cell r="AF261">
            <v>0</v>
          </cell>
        </row>
        <row r="262">
          <cell r="E262" t="str">
            <v>S4-0603</v>
          </cell>
          <cell r="F262" t="str">
            <v>S4</v>
          </cell>
          <cell r="G262" t="str">
            <v>06</v>
          </cell>
          <cell r="H262" t="str">
            <v>03</v>
          </cell>
          <cell r="I262" t="str">
            <v>2PN</v>
          </cell>
          <cell r="J262" t="str">
            <v>Tây Nam</v>
          </cell>
          <cell r="K262" t="str">
            <v>Đông Bắc</v>
          </cell>
          <cell r="L262">
            <v>96.3</v>
          </cell>
          <cell r="M262">
            <v>90</v>
          </cell>
          <cell r="N262">
            <v>0</v>
          </cell>
          <cell r="O262" t="str">
            <v>Nội khu</v>
          </cell>
          <cell r="P262">
            <v>0.02</v>
          </cell>
          <cell r="Q262">
            <v>0</v>
          </cell>
          <cell r="R262">
            <v>0</v>
          </cell>
          <cell r="S262">
            <v>-5.0000000000000001E-3</v>
          </cell>
          <cell r="T262">
            <v>0.01</v>
          </cell>
          <cell r="U262">
            <v>0</v>
          </cell>
          <cell r="V262">
            <v>0.03</v>
          </cell>
          <cell r="W262">
            <v>0</v>
          </cell>
          <cell r="X262">
            <v>0</v>
          </cell>
          <cell r="Y262">
            <v>5.5E-2</v>
          </cell>
          <cell r="Z262">
            <v>49848750</v>
          </cell>
          <cell r="AA262">
            <v>49200716.25</v>
          </cell>
          <cell r="AB262">
            <v>4428064462.5</v>
          </cell>
          <cell r="AC262">
            <v>44781795.954545453</v>
          </cell>
          <cell r="AD262">
            <v>4030361635.9090905</v>
          </cell>
          <cell r="AE262" t="str">
            <v>Còn hàng</v>
          </cell>
          <cell r="AF262">
            <v>0</v>
          </cell>
        </row>
        <row r="263">
          <cell r="E263" t="str">
            <v>S4-0604</v>
          </cell>
          <cell r="F263" t="str">
            <v>S4</v>
          </cell>
          <cell r="G263" t="str">
            <v>06</v>
          </cell>
          <cell r="H263" t="str">
            <v>04</v>
          </cell>
          <cell r="I263" t="str">
            <v>3PN</v>
          </cell>
          <cell r="J263" t="str">
            <v>Đông Bắc</v>
          </cell>
          <cell r="K263" t="str">
            <v>Tây Nam</v>
          </cell>
          <cell r="L263">
            <v>115</v>
          </cell>
          <cell r="M263">
            <v>104.8</v>
          </cell>
          <cell r="N263">
            <v>0</v>
          </cell>
          <cell r="O263" t="str">
            <v>S-School, Sông Hồng</v>
          </cell>
          <cell r="P263">
            <v>0.02</v>
          </cell>
          <cell r="Q263">
            <v>-0.01</v>
          </cell>
          <cell r="R263">
            <v>0.01</v>
          </cell>
          <cell r="S263">
            <v>0</v>
          </cell>
          <cell r="T263">
            <v>0.01</v>
          </cell>
          <cell r="U263">
            <v>0.06</v>
          </cell>
          <cell r="V263">
            <v>0</v>
          </cell>
          <cell r="W263">
            <v>0</v>
          </cell>
          <cell r="X263">
            <v>0</v>
          </cell>
          <cell r="Y263">
            <v>0.09</v>
          </cell>
          <cell r="Z263">
            <v>51502500.000000007</v>
          </cell>
          <cell r="AA263">
            <v>50832967.500000007</v>
          </cell>
          <cell r="AB263">
            <v>5327294994.000001</v>
          </cell>
          <cell r="AC263">
            <v>46265660.727272734</v>
          </cell>
          <cell r="AD263">
            <v>4848641244.2181826</v>
          </cell>
          <cell r="AE263" t="str">
            <v>Còn hàng</v>
          </cell>
          <cell r="AF263">
            <v>0</v>
          </cell>
        </row>
        <row r="264">
          <cell r="E264" t="str">
            <v>S4-0606</v>
          </cell>
          <cell r="F264" t="str">
            <v>S4</v>
          </cell>
          <cell r="G264" t="str">
            <v>06</v>
          </cell>
          <cell r="H264" t="str">
            <v>06</v>
          </cell>
          <cell r="I264" t="str">
            <v>3PN</v>
          </cell>
          <cell r="J264" t="str">
            <v>Tây Bắc</v>
          </cell>
          <cell r="K264" t="str">
            <v>Tây Nam</v>
          </cell>
          <cell r="L264">
            <v>123.9</v>
          </cell>
          <cell r="M264">
            <v>116.7</v>
          </cell>
          <cell r="N264">
            <v>0</v>
          </cell>
          <cell r="O264" t="str">
            <v>S-School, Sông Hồng</v>
          </cell>
          <cell r="P264">
            <v>0.02</v>
          </cell>
          <cell r="Q264">
            <v>5.0000000000000001E-3</v>
          </cell>
          <cell r="R264">
            <v>-5.0000000000000001E-3</v>
          </cell>
          <cell r="S264">
            <v>-0.05</v>
          </cell>
          <cell r="T264">
            <v>-0.01</v>
          </cell>
          <cell r="U264">
            <v>0.06</v>
          </cell>
          <cell r="V264">
            <v>-0.05</v>
          </cell>
          <cell r="W264">
            <v>0</v>
          </cell>
          <cell r="X264">
            <v>0</v>
          </cell>
          <cell r="Y264">
            <v>-3.0000000000000006E-2</v>
          </cell>
          <cell r="Z264">
            <v>45832500</v>
          </cell>
          <cell r="AA264">
            <v>45236677.5</v>
          </cell>
          <cell r="AB264">
            <v>5279120264.25</v>
          </cell>
          <cell r="AC264">
            <v>41178124.36363636</v>
          </cell>
          <cell r="AD264">
            <v>4805487113.2363634</v>
          </cell>
          <cell r="AE264" t="str">
            <v>Còn hàng</v>
          </cell>
          <cell r="AF264">
            <v>0</v>
          </cell>
        </row>
        <row r="265">
          <cell r="E265" t="str">
            <v>S4-0608</v>
          </cell>
          <cell r="F265" t="str">
            <v>S4</v>
          </cell>
          <cell r="G265" t="str">
            <v>06</v>
          </cell>
          <cell r="H265" t="str">
            <v>08</v>
          </cell>
          <cell r="I265" t="str">
            <v>3PN</v>
          </cell>
          <cell r="J265" t="str">
            <v>Nam</v>
          </cell>
          <cell r="K265" t="str">
            <v>Tây</v>
          </cell>
          <cell r="L265">
            <v>123.9</v>
          </cell>
          <cell r="M265">
            <v>116.7</v>
          </cell>
          <cell r="N265">
            <v>0</v>
          </cell>
          <cell r="O265" t="str">
            <v>Sân Golf, biệt thự</v>
          </cell>
          <cell r="P265">
            <v>0.02</v>
          </cell>
          <cell r="Q265">
            <v>5.0000000000000001E-3</v>
          </cell>
          <cell r="R265">
            <v>-5.0000000000000001E-3</v>
          </cell>
          <cell r="S265">
            <v>-0.05</v>
          </cell>
          <cell r="T265">
            <v>0.03</v>
          </cell>
          <cell r="U265">
            <v>0.08</v>
          </cell>
          <cell r="V265">
            <v>-0.05</v>
          </cell>
          <cell r="W265">
            <v>0</v>
          </cell>
          <cell r="X265">
            <v>0</v>
          </cell>
          <cell r="Y265">
            <v>0.03</v>
          </cell>
          <cell r="Z265">
            <v>48667500</v>
          </cell>
          <cell r="AA265">
            <v>48034822.5</v>
          </cell>
          <cell r="AB265">
            <v>5605663785.75</v>
          </cell>
          <cell r="AC265">
            <v>43721892.545454547</v>
          </cell>
          <cell r="AD265">
            <v>5102344860.0545454</v>
          </cell>
          <cell r="AE265" t="str">
            <v>Còn hàng</v>
          </cell>
          <cell r="AF265">
            <v>0</v>
          </cell>
        </row>
        <row r="266">
          <cell r="E266" t="str">
            <v>S4-0611</v>
          </cell>
          <cell r="F266" t="str">
            <v>S4</v>
          </cell>
          <cell r="G266" t="str">
            <v>06</v>
          </cell>
          <cell r="H266" t="str">
            <v>11</v>
          </cell>
          <cell r="I266" t="str">
            <v>3PN</v>
          </cell>
          <cell r="J266" t="str">
            <v>Nam</v>
          </cell>
          <cell r="K266" t="str">
            <v>Đông</v>
          </cell>
          <cell r="L266">
            <v>112.5</v>
          </cell>
          <cell r="M266">
            <v>103.2</v>
          </cell>
          <cell r="N266" t="str">
            <v>Căn góc</v>
          </cell>
          <cell r="O266" t="str">
            <v>Nội khu</v>
          </cell>
          <cell r="P266">
            <v>0.02</v>
          </cell>
          <cell r="Q266">
            <v>0</v>
          </cell>
          <cell r="R266">
            <v>1.4999999999999999E-2</v>
          </cell>
          <cell r="S266">
            <v>0</v>
          </cell>
          <cell r="T266">
            <v>0.03</v>
          </cell>
          <cell r="U266">
            <v>0</v>
          </cell>
          <cell r="V266">
            <v>0</v>
          </cell>
          <cell r="W266">
            <v>0.05</v>
          </cell>
          <cell r="X266">
            <v>0</v>
          </cell>
          <cell r="Y266">
            <v>0.115</v>
          </cell>
          <cell r="Z266">
            <v>52683750</v>
          </cell>
          <cell r="AA266">
            <v>51998861.25</v>
          </cell>
          <cell r="AB266">
            <v>5366282481</v>
          </cell>
          <cell r="AC266">
            <v>47325564.136363633</v>
          </cell>
          <cell r="AD266">
            <v>4883998218.8727274</v>
          </cell>
          <cell r="AE266" t="str">
            <v>Còn hàng</v>
          </cell>
          <cell r="AF266">
            <v>0</v>
          </cell>
        </row>
        <row r="267">
          <cell r="E267" t="str">
            <v>S4-0612</v>
          </cell>
          <cell r="F267" t="str">
            <v>S4</v>
          </cell>
          <cell r="G267" t="str">
            <v>06</v>
          </cell>
          <cell r="H267" t="str">
            <v>12</v>
          </cell>
          <cell r="I267" t="str">
            <v>3PN</v>
          </cell>
          <cell r="J267" t="str">
            <v>Nam</v>
          </cell>
          <cell r="K267" t="str">
            <v>Tây</v>
          </cell>
          <cell r="L267">
            <v>112.5</v>
          </cell>
          <cell r="M267">
            <v>103.2</v>
          </cell>
          <cell r="N267" t="str">
            <v>Căn góc</v>
          </cell>
          <cell r="O267" t="str">
            <v>Sân Golf, biệt thự</v>
          </cell>
          <cell r="P267">
            <v>0.02</v>
          </cell>
          <cell r="Q267">
            <v>0</v>
          </cell>
          <cell r="R267">
            <v>1.4999999999999999E-2</v>
          </cell>
          <cell r="S267">
            <v>0</v>
          </cell>
          <cell r="T267">
            <v>0.03</v>
          </cell>
          <cell r="U267">
            <v>0.08</v>
          </cell>
          <cell r="V267">
            <v>0</v>
          </cell>
          <cell r="W267">
            <v>0.05</v>
          </cell>
          <cell r="X267">
            <v>0</v>
          </cell>
          <cell r="Y267">
            <v>0.19500000000000001</v>
          </cell>
          <cell r="Z267">
            <v>56463750</v>
          </cell>
          <cell r="AA267">
            <v>55729721.25</v>
          </cell>
          <cell r="AB267">
            <v>5751307233</v>
          </cell>
          <cell r="AC267">
            <v>50717255.045454539</v>
          </cell>
          <cell r="AD267">
            <v>5234020720.6909084</v>
          </cell>
          <cell r="AE267" t="str">
            <v>Còn hàng</v>
          </cell>
          <cell r="AF267">
            <v>0</v>
          </cell>
        </row>
        <row r="268">
          <cell r="E268" t="str">
            <v>S4-0701</v>
          </cell>
          <cell r="F268" t="str">
            <v>S4</v>
          </cell>
          <cell r="G268" t="str">
            <v>07</v>
          </cell>
          <cell r="H268" t="str">
            <v>01</v>
          </cell>
          <cell r="I268" t="str">
            <v>3PN</v>
          </cell>
          <cell r="J268" t="str">
            <v>Tây Bắc</v>
          </cell>
          <cell r="K268" t="str">
            <v>Đông Bắc</v>
          </cell>
          <cell r="L268">
            <v>112.5</v>
          </cell>
          <cell r="M268">
            <v>103.2</v>
          </cell>
          <cell r="N268" t="str">
            <v>Căn góc</v>
          </cell>
          <cell r="O268" t="str">
            <v>Nội khu</v>
          </cell>
          <cell r="P268">
            <v>1.4999999999999999E-2</v>
          </cell>
          <cell r="Q268">
            <v>0</v>
          </cell>
          <cell r="R268">
            <v>1.4999999999999999E-2</v>
          </cell>
          <cell r="S268">
            <v>0</v>
          </cell>
          <cell r="T268">
            <v>-0.01</v>
          </cell>
          <cell r="U268">
            <v>0</v>
          </cell>
          <cell r="V268">
            <v>0</v>
          </cell>
          <cell r="W268">
            <v>0.05</v>
          </cell>
          <cell r="X268">
            <v>0</v>
          </cell>
          <cell r="Y268">
            <v>7.0000000000000007E-2</v>
          </cell>
          <cell r="Z268">
            <v>50557500</v>
          </cell>
          <cell r="AA268">
            <v>49900252.5</v>
          </cell>
          <cell r="AB268">
            <v>5149706058</v>
          </cell>
          <cell r="AC268">
            <v>45417737.999999993</v>
          </cell>
          <cell r="AD268">
            <v>4687110561.5999994</v>
          </cell>
          <cell r="AE268" t="str">
            <v>Còn hàng</v>
          </cell>
          <cell r="AF268">
            <v>0</v>
          </cell>
        </row>
        <row r="269">
          <cell r="E269" t="str">
            <v>S4-0702</v>
          </cell>
          <cell r="F269" t="str">
            <v>S4</v>
          </cell>
          <cell r="G269" t="str">
            <v>07</v>
          </cell>
          <cell r="H269" t="str">
            <v>02</v>
          </cell>
          <cell r="I269" t="str">
            <v>3PN</v>
          </cell>
          <cell r="J269" t="str">
            <v>Tây Bắc</v>
          </cell>
          <cell r="K269" t="str">
            <v>Tây Nam</v>
          </cell>
          <cell r="L269">
            <v>112.5</v>
          </cell>
          <cell r="M269">
            <v>103.2</v>
          </cell>
          <cell r="N269" t="str">
            <v>Căn góc</v>
          </cell>
          <cell r="O269" t="str">
            <v>S-School, Sông Hồng</v>
          </cell>
          <cell r="P269">
            <v>1.4999999999999999E-2</v>
          </cell>
          <cell r="Q269">
            <v>0</v>
          </cell>
          <cell r="R269">
            <v>1.4999999999999999E-2</v>
          </cell>
          <cell r="S269">
            <v>0</v>
          </cell>
          <cell r="T269">
            <v>-0.01</v>
          </cell>
          <cell r="U269">
            <v>0.06</v>
          </cell>
          <cell r="V269">
            <v>0</v>
          </cell>
          <cell r="W269">
            <v>0.05</v>
          </cell>
          <cell r="X269">
            <v>0</v>
          </cell>
          <cell r="Y269">
            <v>0.13</v>
          </cell>
          <cell r="Z269">
            <v>53392499.999999993</v>
          </cell>
          <cell r="AA269">
            <v>52698397.499999993</v>
          </cell>
          <cell r="AB269">
            <v>5438474621.999999</v>
          </cell>
          <cell r="AC269">
            <v>47961506.181818172</v>
          </cell>
          <cell r="AD269">
            <v>4949627437.9636354</v>
          </cell>
          <cell r="AE269" t="str">
            <v>Còn hàng</v>
          </cell>
          <cell r="AF269">
            <v>0</v>
          </cell>
        </row>
        <row r="270">
          <cell r="E270" t="str">
            <v>S4-0704</v>
          </cell>
          <cell r="F270" t="str">
            <v>S4</v>
          </cell>
          <cell r="G270" t="str">
            <v>07</v>
          </cell>
          <cell r="H270" t="str">
            <v>04</v>
          </cell>
          <cell r="I270" t="str">
            <v>3PN</v>
          </cell>
          <cell r="J270" t="str">
            <v>Đông Bắc</v>
          </cell>
          <cell r="K270" t="str">
            <v>Tây Nam</v>
          </cell>
          <cell r="L270">
            <v>115</v>
          </cell>
          <cell r="M270">
            <v>104.8</v>
          </cell>
          <cell r="N270">
            <v>0</v>
          </cell>
          <cell r="O270" t="str">
            <v>S-School, Sông Hồng</v>
          </cell>
          <cell r="P270">
            <v>1.4999999999999999E-2</v>
          </cell>
          <cell r="Q270">
            <v>-0.01</v>
          </cell>
          <cell r="R270">
            <v>0.01</v>
          </cell>
          <cell r="S270">
            <v>0</v>
          </cell>
          <cell r="T270">
            <v>0.01</v>
          </cell>
          <cell r="U270">
            <v>0.06</v>
          </cell>
          <cell r="V270">
            <v>0</v>
          </cell>
          <cell r="W270">
            <v>0</v>
          </cell>
          <cell r="X270">
            <v>0</v>
          </cell>
          <cell r="Y270">
            <v>8.4999999999999992E-2</v>
          </cell>
          <cell r="Z270">
            <v>51266250</v>
          </cell>
          <cell r="AA270">
            <v>50599788.75</v>
          </cell>
          <cell r="AB270">
            <v>5302857861</v>
          </cell>
          <cell r="AC270">
            <v>46053680.045454539</v>
          </cell>
          <cell r="AD270">
            <v>4826425668.7636356</v>
          </cell>
          <cell r="AE270" t="str">
            <v>Còn hàng</v>
          </cell>
          <cell r="AF270">
            <v>0</v>
          </cell>
        </row>
        <row r="271">
          <cell r="E271" t="str">
            <v>S4-0706</v>
          </cell>
          <cell r="F271" t="str">
            <v>S4</v>
          </cell>
          <cell r="G271" t="str">
            <v>07</v>
          </cell>
          <cell r="H271" t="str">
            <v>06</v>
          </cell>
          <cell r="I271" t="str">
            <v>3PN</v>
          </cell>
          <cell r="J271" t="str">
            <v>Tây Bắc</v>
          </cell>
          <cell r="K271" t="str">
            <v>Tây Nam</v>
          </cell>
          <cell r="L271">
            <v>123.9</v>
          </cell>
          <cell r="M271">
            <v>116.7</v>
          </cell>
          <cell r="N271">
            <v>0</v>
          </cell>
          <cell r="O271" t="str">
            <v>S-School, Sông Hồng</v>
          </cell>
          <cell r="P271">
            <v>1.4999999999999999E-2</v>
          </cell>
          <cell r="Q271">
            <v>5.0000000000000001E-3</v>
          </cell>
          <cell r="R271">
            <v>-5.0000000000000001E-3</v>
          </cell>
          <cell r="S271">
            <v>-0.05</v>
          </cell>
          <cell r="T271">
            <v>-0.01</v>
          </cell>
          <cell r="U271">
            <v>0.06</v>
          </cell>
          <cell r="V271">
            <v>-0.05</v>
          </cell>
          <cell r="W271">
            <v>0</v>
          </cell>
          <cell r="X271">
            <v>0</v>
          </cell>
          <cell r="Y271">
            <v>-3.500000000000001E-2</v>
          </cell>
          <cell r="Z271">
            <v>45596250</v>
          </cell>
          <cell r="AA271">
            <v>45003498.75</v>
          </cell>
          <cell r="AB271">
            <v>5251908304.125</v>
          </cell>
          <cell r="AC271">
            <v>40966143.68181818</v>
          </cell>
          <cell r="AD271">
            <v>4780748967.6681814</v>
          </cell>
          <cell r="AE271" t="str">
            <v>Còn hàng</v>
          </cell>
          <cell r="AF271">
            <v>0</v>
          </cell>
        </row>
        <row r="272">
          <cell r="E272" t="str">
            <v>S4-0708</v>
          </cell>
          <cell r="F272" t="str">
            <v>S4</v>
          </cell>
          <cell r="G272" t="str">
            <v>07</v>
          </cell>
          <cell r="H272" t="str">
            <v>08</v>
          </cell>
          <cell r="I272" t="str">
            <v>3PN</v>
          </cell>
          <cell r="J272" t="str">
            <v>Nam</v>
          </cell>
          <cell r="K272" t="str">
            <v>Tây</v>
          </cell>
          <cell r="L272">
            <v>123.9</v>
          </cell>
          <cell r="M272">
            <v>116.7</v>
          </cell>
          <cell r="N272">
            <v>0</v>
          </cell>
          <cell r="O272" t="str">
            <v>Sân Golf, biệt thự</v>
          </cell>
          <cell r="P272">
            <v>1.4999999999999999E-2</v>
          </cell>
          <cell r="Q272">
            <v>5.0000000000000001E-3</v>
          </cell>
          <cell r="R272">
            <v>-5.0000000000000001E-3</v>
          </cell>
          <cell r="S272">
            <v>-0.05</v>
          </cell>
          <cell r="T272">
            <v>0.03</v>
          </cell>
          <cell r="U272">
            <v>0.08</v>
          </cell>
          <cell r="V272">
            <v>-0.05</v>
          </cell>
          <cell r="W272">
            <v>0</v>
          </cell>
          <cell r="X272">
            <v>0</v>
          </cell>
          <cell r="Y272">
            <v>2.4999999999999994E-2</v>
          </cell>
          <cell r="Z272">
            <v>48431249.999999993</v>
          </cell>
          <cell r="AA272">
            <v>47801643.749999993</v>
          </cell>
          <cell r="AB272">
            <v>5578451825.624999</v>
          </cell>
          <cell r="AC272">
            <v>43509911.863636352</v>
          </cell>
          <cell r="AD272">
            <v>5077606714.4863625</v>
          </cell>
          <cell r="AE272" t="str">
            <v>Còn hàng</v>
          </cell>
          <cell r="AF272">
            <v>0</v>
          </cell>
        </row>
        <row r="273">
          <cell r="E273" t="str">
            <v>S4-0710</v>
          </cell>
          <cell r="F273" t="str">
            <v>S4</v>
          </cell>
          <cell r="G273" t="str">
            <v>07</v>
          </cell>
          <cell r="H273" t="str">
            <v>10</v>
          </cell>
          <cell r="I273" t="str">
            <v>3PN</v>
          </cell>
          <cell r="J273" t="str">
            <v>Đông</v>
          </cell>
          <cell r="K273" t="str">
            <v>Tây</v>
          </cell>
          <cell r="L273">
            <v>115</v>
          </cell>
          <cell r="M273">
            <v>104.8</v>
          </cell>
          <cell r="N273">
            <v>0</v>
          </cell>
          <cell r="O273" t="str">
            <v>Sân Golf, biệt thự</v>
          </cell>
          <cell r="P273">
            <v>1.4999999999999999E-2</v>
          </cell>
          <cell r="Q273">
            <v>0</v>
          </cell>
          <cell r="R273">
            <v>0.01</v>
          </cell>
          <cell r="S273">
            <v>0</v>
          </cell>
          <cell r="T273">
            <v>0.02</v>
          </cell>
          <cell r="U273">
            <v>0.08</v>
          </cell>
          <cell r="V273">
            <v>0</v>
          </cell>
          <cell r="W273">
            <v>0</v>
          </cell>
          <cell r="X273">
            <v>0</v>
          </cell>
          <cell r="Y273">
            <v>0.125</v>
          </cell>
          <cell r="Z273">
            <v>53156250</v>
          </cell>
          <cell r="AA273">
            <v>52465218.75</v>
          </cell>
          <cell r="AB273">
            <v>5498354925</v>
          </cell>
          <cell r="AC273">
            <v>47749525.5</v>
          </cell>
          <cell r="AD273">
            <v>5004150272.3999996</v>
          </cell>
          <cell r="AE273" t="str">
            <v>Còn hàng</v>
          </cell>
          <cell r="AF273">
            <v>0</v>
          </cell>
        </row>
        <row r="274">
          <cell r="E274" t="str">
            <v>S4-0711</v>
          </cell>
          <cell r="F274" t="str">
            <v>S4</v>
          </cell>
          <cell r="G274" t="str">
            <v>07</v>
          </cell>
          <cell r="H274" t="str">
            <v>11</v>
          </cell>
          <cell r="I274" t="str">
            <v>3PN</v>
          </cell>
          <cell r="J274" t="str">
            <v>Nam</v>
          </cell>
          <cell r="K274" t="str">
            <v>Đông</v>
          </cell>
          <cell r="L274">
            <v>112.5</v>
          </cell>
          <cell r="M274">
            <v>103.2</v>
          </cell>
          <cell r="N274" t="str">
            <v>Căn góc</v>
          </cell>
          <cell r="O274" t="str">
            <v>Nội khu</v>
          </cell>
          <cell r="P274">
            <v>1.4999999999999999E-2</v>
          </cell>
          <cell r="Q274">
            <v>0</v>
          </cell>
          <cell r="R274">
            <v>1.4999999999999999E-2</v>
          </cell>
          <cell r="S274">
            <v>0</v>
          </cell>
          <cell r="T274">
            <v>0.03</v>
          </cell>
          <cell r="U274">
            <v>0</v>
          </cell>
          <cell r="V274">
            <v>0</v>
          </cell>
          <cell r="W274">
            <v>0.05</v>
          </cell>
          <cell r="X274">
            <v>0</v>
          </cell>
          <cell r="Y274">
            <v>0.11</v>
          </cell>
          <cell r="Z274">
            <v>52447500.000000007</v>
          </cell>
          <cell r="AA274">
            <v>51765682.500000007</v>
          </cell>
          <cell r="AB274">
            <v>5342218434.000001</v>
          </cell>
          <cell r="AC274">
            <v>47113583.454545461</v>
          </cell>
          <cell r="AD274">
            <v>4862121812.5090914</v>
          </cell>
          <cell r="AE274" t="str">
            <v>Còn hàng</v>
          </cell>
          <cell r="AF274">
            <v>0</v>
          </cell>
        </row>
        <row r="275">
          <cell r="E275" t="str">
            <v>S4-0712</v>
          </cell>
          <cell r="F275" t="str">
            <v>S4</v>
          </cell>
          <cell r="G275" t="str">
            <v>07</v>
          </cell>
          <cell r="H275" t="str">
            <v>12</v>
          </cell>
          <cell r="I275" t="str">
            <v>3PN</v>
          </cell>
          <cell r="J275" t="str">
            <v>Nam</v>
          </cell>
          <cell r="K275" t="str">
            <v>Tây</v>
          </cell>
          <cell r="L275">
            <v>112.5</v>
          </cell>
          <cell r="M275">
            <v>103.2</v>
          </cell>
          <cell r="N275" t="str">
            <v>Căn góc</v>
          </cell>
          <cell r="O275" t="str">
            <v>Sân Golf, biệt thự</v>
          </cell>
          <cell r="P275">
            <v>1.4999999999999999E-2</v>
          </cell>
          <cell r="Q275">
            <v>0</v>
          </cell>
          <cell r="R275">
            <v>1.4999999999999999E-2</v>
          </cell>
          <cell r="S275">
            <v>0</v>
          </cell>
          <cell r="T275">
            <v>0.03</v>
          </cell>
          <cell r="U275">
            <v>0.08</v>
          </cell>
          <cell r="V275">
            <v>0</v>
          </cell>
          <cell r="W275">
            <v>0.05</v>
          </cell>
          <cell r="X275">
            <v>0</v>
          </cell>
          <cell r="Y275">
            <v>0.19</v>
          </cell>
          <cell r="Z275">
            <v>56227500</v>
          </cell>
          <cell r="AA275">
            <v>55496542.5</v>
          </cell>
          <cell r="AB275">
            <v>5727243186</v>
          </cell>
          <cell r="AC275">
            <v>50505274.36363636</v>
          </cell>
          <cell r="AD275">
            <v>5212144314.3272724</v>
          </cell>
          <cell r="AE275" t="str">
            <v>Còn hàng</v>
          </cell>
          <cell r="AF275">
            <v>0</v>
          </cell>
        </row>
        <row r="276">
          <cell r="E276" t="str">
            <v>S4-0801</v>
          </cell>
          <cell r="F276" t="str">
            <v>S4</v>
          </cell>
          <cell r="G276" t="str">
            <v>08</v>
          </cell>
          <cell r="H276" t="str">
            <v>01</v>
          </cell>
          <cell r="I276" t="str">
            <v>3PN</v>
          </cell>
          <cell r="J276" t="str">
            <v>Tây Bắc</v>
          </cell>
          <cell r="K276" t="str">
            <v>Đông Bắc</v>
          </cell>
          <cell r="L276">
            <v>112.5</v>
          </cell>
          <cell r="M276">
            <v>103.2</v>
          </cell>
          <cell r="N276" t="str">
            <v>Căn góc</v>
          </cell>
          <cell r="O276" t="str">
            <v>Nội khu</v>
          </cell>
          <cell r="P276">
            <v>0.02</v>
          </cell>
          <cell r="Q276">
            <v>0</v>
          </cell>
          <cell r="R276">
            <v>1.4999999999999999E-2</v>
          </cell>
          <cell r="S276">
            <v>0</v>
          </cell>
          <cell r="T276">
            <v>-0.01</v>
          </cell>
          <cell r="U276">
            <v>0</v>
          </cell>
          <cell r="V276">
            <v>0</v>
          </cell>
          <cell r="W276">
            <v>0.05</v>
          </cell>
          <cell r="X276">
            <v>5.0000000000000001E-3</v>
          </cell>
          <cell r="Y276">
            <v>8.0000000000000016E-2</v>
          </cell>
          <cell r="Z276">
            <v>51030000</v>
          </cell>
          <cell r="AA276">
            <v>50366610</v>
          </cell>
          <cell r="AB276">
            <v>5197834152</v>
          </cell>
          <cell r="AC276">
            <v>45841699.36363636</v>
          </cell>
          <cell r="AD276">
            <v>4730863374.3272724</v>
          </cell>
          <cell r="AE276" t="str">
            <v>Còn hàng</v>
          </cell>
          <cell r="AF276">
            <v>0</v>
          </cell>
        </row>
        <row r="277">
          <cell r="E277" t="str">
            <v>S4-0806</v>
          </cell>
          <cell r="F277" t="str">
            <v>S4</v>
          </cell>
          <cell r="G277" t="str">
            <v>08</v>
          </cell>
          <cell r="H277" t="str">
            <v>06</v>
          </cell>
          <cell r="I277" t="str">
            <v>3PN</v>
          </cell>
          <cell r="J277" t="str">
            <v>Tây Bắc</v>
          </cell>
          <cell r="K277" t="str">
            <v>Tây Nam</v>
          </cell>
          <cell r="L277">
            <v>123.9</v>
          </cell>
          <cell r="M277">
            <v>116.7</v>
          </cell>
          <cell r="N277">
            <v>0</v>
          </cell>
          <cell r="O277" t="str">
            <v>S-School, Sông Hồng</v>
          </cell>
          <cell r="P277">
            <v>0.02</v>
          </cell>
          <cell r="Q277">
            <v>5.0000000000000001E-3</v>
          </cell>
          <cell r="R277">
            <v>-5.0000000000000001E-3</v>
          </cell>
          <cell r="S277">
            <v>-0.05</v>
          </cell>
          <cell r="T277">
            <v>-0.01</v>
          </cell>
          <cell r="U277">
            <v>0.06</v>
          </cell>
          <cell r="V277">
            <v>-0.05</v>
          </cell>
          <cell r="W277">
            <v>0</v>
          </cell>
          <cell r="X277">
            <v>5.0000000000000001E-3</v>
          </cell>
          <cell r="Y277">
            <v>-2.5000000000000005E-2</v>
          </cell>
          <cell r="Z277">
            <v>46068750</v>
          </cell>
          <cell r="AA277">
            <v>45469856.25</v>
          </cell>
          <cell r="AB277">
            <v>5306332224.375</v>
          </cell>
          <cell r="AC277">
            <v>41390105.045454547</v>
          </cell>
          <cell r="AD277">
            <v>4830225258.8045454</v>
          </cell>
          <cell r="AE277" t="str">
            <v>Còn hàng</v>
          </cell>
          <cell r="AF277">
            <v>0</v>
          </cell>
        </row>
        <row r="278">
          <cell r="E278" t="str">
            <v>S4-0808</v>
          </cell>
          <cell r="F278" t="str">
            <v>S4</v>
          </cell>
          <cell r="G278" t="str">
            <v>08</v>
          </cell>
          <cell r="H278" t="str">
            <v>08</v>
          </cell>
          <cell r="I278" t="str">
            <v>3PN</v>
          </cell>
          <cell r="J278" t="str">
            <v>Nam</v>
          </cell>
          <cell r="K278" t="str">
            <v>Tây</v>
          </cell>
          <cell r="L278">
            <v>123.9</v>
          </cell>
          <cell r="M278">
            <v>116.7</v>
          </cell>
          <cell r="N278">
            <v>0</v>
          </cell>
          <cell r="O278" t="str">
            <v>Sân Golf, biệt thự</v>
          </cell>
          <cell r="P278">
            <v>0.02</v>
          </cell>
          <cell r="Q278">
            <v>5.0000000000000001E-3</v>
          </cell>
          <cell r="R278">
            <v>-5.0000000000000001E-3</v>
          </cell>
          <cell r="S278">
            <v>-0.05</v>
          </cell>
          <cell r="T278">
            <v>0.03</v>
          </cell>
          <cell r="U278">
            <v>0.08</v>
          </cell>
          <cell r="V278">
            <v>-0.05</v>
          </cell>
          <cell r="W278">
            <v>0</v>
          </cell>
          <cell r="X278">
            <v>5.0000000000000001E-3</v>
          </cell>
          <cell r="Y278">
            <v>3.4999999999999996E-2</v>
          </cell>
          <cell r="Z278">
            <v>48903749.999999993</v>
          </cell>
          <cell r="AA278">
            <v>48268001.249999993</v>
          </cell>
          <cell r="AB278">
            <v>5632875745.874999</v>
          </cell>
          <cell r="AC278">
            <v>43933873.227272719</v>
          </cell>
          <cell r="AD278">
            <v>5127083005.6227264</v>
          </cell>
          <cell r="AE278" t="str">
            <v>Còn hàng</v>
          </cell>
          <cell r="AF278">
            <v>0</v>
          </cell>
        </row>
        <row r="279">
          <cell r="E279" t="str">
            <v>S4-0811</v>
          </cell>
          <cell r="F279" t="str">
            <v>S4</v>
          </cell>
          <cell r="G279" t="str">
            <v>08</v>
          </cell>
          <cell r="H279" t="str">
            <v>11</v>
          </cell>
          <cell r="I279" t="str">
            <v>3PN</v>
          </cell>
          <cell r="J279" t="str">
            <v>Nam</v>
          </cell>
          <cell r="K279" t="str">
            <v>Đông</v>
          </cell>
          <cell r="L279">
            <v>112.5</v>
          </cell>
          <cell r="M279">
            <v>103.2</v>
          </cell>
          <cell r="N279" t="str">
            <v>Căn góc</v>
          </cell>
          <cell r="O279" t="str">
            <v>Nội khu</v>
          </cell>
          <cell r="P279">
            <v>0.02</v>
          </cell>
          <cell r="Q279">
            <v>0</v>
          </cell>
          <cell r="R279">
            <v>1.4999999999999999E-2</v>
          </cell>
          <cell r="S279">
            <v>0</v>
          </cell>
          <cell r="T279">
            <v>0.03</v>
          </cell>
          <cell r="U279">
            <v>0</v>
          </cell>
          <cell r="V279">
            <v>0</v>
          </cell>
          <cell r="W279">
            <v>0.05</v>
          </cell>
          <cell r="X279">
            <v>5.0000000000000001E-3</v>
          </cell>
          <cell r="Y279">
            <v>0.12000000000000001</v>
          </cell>
          <cell r="Z279">
            <v>52920000.000000007</v>
          </cell>
          <cell r="AA279">
            <v>52232040.000000007</v>
          </cell>
          <cell r="AB279">
            <v>5390346528.000001</v>
          </cell>
          <cell r="AC279">
            <v>47537544.81818182</v>
          </cell>
          <cell r="AD279">
            <v>4905874625.2363644</v>
          </cell>
          <cell r="AE279" t="str">
            <v>Còn hàng</v>
          </cell>
          <cell r="AF279">
            <v>0</v>
          </cell>
        </row>
        <row r="280">
          <cell r="E280" t="str">
            <v>S4-0902</v>
          </cell>
          <cell r="F280" t="str">
            <v>S4</v>
          </cell>
          <cell r="G280" t="str">
            <v>09</v>
          </cell>
          <cell r="H280" t="str">
            <v>02</v>
          </cell>
          <cell r="I280" t="str">
            <v>3PN</v>
          </cell>
          <cell r="J280" t="str">
            <v>Tây Bắc</v>
          </cell>
          <cell r="K280" t="str">
            <v>Tây Nam</v>
          </cell>
          <cell r="L280">
            <v>112.5</v>
          </cell>
          <cell r="M280">
            <v>103.2</v>
          </cell>
          <cell r="N280" t="str">
            <v>Căn góc</v>
          </cell>
          <cell r="O280" t="str">
            <v>S-School, Sông Hồng</v>
          </cell>
          <cell r="P280">
            <v>2.5000000000000001E-2</v>
          </cell>
          <cell r="Q280">
            <v>0</v>
          </cell>
          <cell r="R280">
            <v>1.4999999999999999E-2</v>
          </cell>
          <cell r="S280">
            <v>0</v>
          </cell>
          <cell r="T280">
            <v>-0.01</v>
          </cell>
          <cell r="U280">
            <v>0.06</v>
          </cell>
          <cell r="V280">
            <v>0</v>
          </cell>
          <cell r="W280">
            <v>0.05</v>
          </cell>
          <cell r="X280">
            <v>0</v>
          </cell>
          <cell r="Y280">
            <v>0.14000000000000001</v>
          </cell>
          <cell r="Z280">
            <v>53865000.000000007</v>
          </cell>
          <cell r="AA280">
            <v>53164755.000000007</v>
          </cell>
          <cell r="AB280">
            <v>5486602716.000001</v>
          </cell>
          <cell r="AC280">
            <v>48385467.545454547</v>
          </cell>
          <cell r="AD280">
            <v>4993380250.6909094</v>
          </cell>
          <cell r="AE280" t="str">
            <v>Còn hàng</v>
          </cell>
          <cell r="AF280">
            <v>0</v>
          </cell>
        </row>
        <row r="281">
          <cell r="E281" t="str">
            <v>S4-0904</v>
          </cell>
          <cell r="F281" t="str">
            <v>S4</v>
          </cell>
          <cell r="G281" t="str">
            <v>09</v>
          </cell>
          <cell r="H281" t="str">
            <v>04</v>
          </cell>
          <cell r="I281" t="str">
            <v>3PN</v>
          </cell>
          <cell r="J281" t="str">
            <v>Đông Bắc</v>
          </cell>
          <cell r="K281" t="str">
            <v>Tây Nam</v>
          </cell>
          <cell r="L281">
            <v>115</v>
          </cell>
          <cell r="M281">
            <v>104.8</v>
          </cell>
          <cell r="N281">
            <v>0</v>
          </cell>
          <cell r="O281" t="str">
            <v>S-School, Sông Hồng</v>
          </cell>
          <cell r="P281">
            <v>2.5000000000000001E-2</v>
          </cell>
          <cell r="Q281">
            <v>-0.01</v>
          </cell>
          <cell r="R281">
            <v>0.01</v>
          </cell>
          <cell r="S281">
            <v>0</v>
          </cell>
          <cell r="T281">
            <v>0.01</v>
          </cell>
          <cell r="U281">
            <v>0.06</v>
          </cell>
          <cell r="V281">
            <v>0</v>
          </cell>
          <cell r="W281">
            <v>0</v>
          </cell>
          <cell r="X281">
            <v>0</v>
          </cell>
          <cell r="Y281">
            <v>9.5000000000000001E-2</v>
          </cell>
          <cell r="Z281">
            <v>51738750</v>
          </cell>
          <cell r="AA281">
            <v>51066146.25</v>
          </cell>
          <cell r="AB281">
            <v>5351732127</v>
          </cell>
          <cell r="AC281">
            <v>46477641.409090906</v>
          </cell>
          <cell r="AD281">
            <v>4870856819.6727266</v>
          </cell>
          <cell r="AE281" t="str">
            <v>Còn hàng</v>
          </cell>
          <cell r="AF281">
            <v>0</v>
          </cell>
        </row>
        <row r="282">
          <cell r="E282" t="str">
            <v>S4-0906</v>
          </cell>
          <cell r="F282" t="str">
            <v>S4</v>
          </cell>
          <cell r="G282" t="str">
            <v>09</v>
          </cell>
          <cell r="H282" t="str">
            <v>06</v>
          </cell>
          <cell r="I282" t="str">
            <v>3PN</v>
          </cell>
          <cell r="J282" t="str">
            <v>Tây Bắc</v>
          </cell>
          <cell r="K282" t="str">
            <v>Tây Nam</v>
          </cell>
          <cell r="L282">
            <v>123.9</v>
          </cell>
          <cell r="M282">
            <v>116.7</v>
          </cell>
          <cell r="N282">
            <v>0</v>
          </cell>
          <cell r="O282" t="str">
            <v>S-School, Sông Hồng</v>
          </cell>
          <cell r="P282">
            <v>2.5000000000000001E-2</v>
          </cell>
          <cell r="Q282">
            <v>5.0000000000000001E-3</v>
          </cell>
          <cell r="R282">
            <v>-5.0000000000000001E-3</v>
          </cell>
          <cell r="S282">
            <v>-0.05</v>
          </cell>
          <cell r="T282">
            <v>-0.01</v>
          </cell>
          <cell r="U282">
            <v>0.06</v>
          </cell>
          <cell r="V282">
            <v>-0.05</v>
          </cell>
          <cell r="W282">
            <v>0</v>
          </cell>
          <cell r="X282">
            <v>0</v>
          </cell>
          <cell r="Y282">
            <v>-2.5000000000000008E-2</v>
          </cell>
          <cell r="Z282">
            <v>46068750</v>
          </cell>
          <cell r="AA282">
            <v>45469856.25</v>
          </cell>
          <cell r="AB282">
            <v>5306332224.375</v>
          </cell>
          <cell r="AC282">
            <v>41390105.045454547</v>
          </cell>
          <cell r="AD282">
            <v>4830225258.8045454</v>
          </cell>
          <cell r="AE282" t="str">
            <v>Còn hàng</v>
          </cell>
          <cell r="AF282">
            <v>0</v>
          </cell>
        </row>
        <row r="283">
          <cell r="E283" t="str">
            <v>S4-0908</v>
          </cell>
          <cell r="F283" t="str">
            <v>S4</v>
          </cell>
          <cell r="G283" t="str">
            <v>09</v>
          </cell>
          <cell r="H283" t="str">
            <v>08</v>
          </cell>
          <cell r="I283" t="str">
            <v>3PN</v>
          </cell>
          <cell r="J283" t="str">
            <v>Nam</v>
          </cell>
          <cell r="K283" t="str">
            <v>Tây</v>
          </cell>
          <cell r="L283">
            <v>123.9</v>
          </cell>
          <cell r="M283">
            <v>116.7</v>
          </cell>
          <cell r="N283">
            <v>0</v>
          </cell>
          <cell r="O283" t="str">
            <v>Sân Golf, biệt thự</v>
          </cell>
          <cell r="P283">
            <v>2.5000000000000001E-2</v>
          </cell>
          <cell r="Q283">
            <v>5.0000000000000001E-3</v>
          </cell>
          <cell r="R283">
            <v>-5.0000000000000001E-3</v>
          </cell>
          <cell r="S283">
            <v>-0.05</v>
          </cell>
          <cell r="T283">
            <v>0.03</v>
          </cell>
          <cell r="U283">
            <v>0.08</v>
          </cell>
          <cell r="V283">
            <v>-0.05</v>
          </cell>
          <cell r="W283">
            <v>0</v>
          </cell>
          <cell r="X283">
            <v>0</v>
          </cell>
          <cell r="Y283">
            <v>3.4999999999999989E-2</v>
          </cell>
          <cell r="Z283">
            <v>48903749.999999993</v>
          </cell>
          <cell r="AA283">
            <v>48268001.249999993</v>
          </cell>
          <cell r="AB283">
            <v>5632875745.874999</v>
          </cell>
          <cell r="AC283">
            <v>43933873.227272719</v>
          </cell>
          <cell r="AD283">
            <v>5127083005.6227264</v>
          </cell>
          <cell r="AE283" t="str">
            <v>Còn hàng</v>
          </cell>
          <cell r="AF283">
            <v>0</v>
          </cell>
        </row>
        <row r="284">
          <cell r="E284" t="str">
            <v>S4-1001</v>
          </cell>
          <cell r="F284" t="str">
            <v>S4</v>
          </cell>
          <cell r="G284" t="str">
            <v>10</v>
          </cell>
          <cell r="H284" t="str">
            <v>01</v>
          </cell>
          <cell r="I284" t="str">
            <v>3PN</v>
          </cell>
          <cell r="J284" t="str">
            <v>Tây Bắc</v>
          </cell>
          <cell r="K284" t="str">
            <v>Đông Bắc</v>
          </cell>
          <cell r="L284">
            <v>112.5</v>
          </cell>
          <cell r="M284">
            <v>103.2</v>
          </cell>
          <cell r="N284" t="str">
            <v>Căn góc</v>
          </cell>
          <cell r="O284" t="str">
            <v>Nội khu</v>
          </cell>
          <cell r="P284">
            <v>0.03</v>
          </cell>
          <cell r="Q284">
            <v>0</v>
          </cell>
          <cell r="R284">
            <v>1.4999999999999999E-2</v>
          </cell>
          <cell r="S284">
            <v>0</v>
          </cell>
          <cell r="T284">
            <v>-0.01</v>
          </cell>
          <cell r="U284">
            <v>0</v>
          </cell>
          <cell r="V284">
            <v>0</v>
          </cell>
          <cell r="W284">
            <v>0.05</v>
          </cell>
          <cell r="X284">
            <v>0</v>
          </cell>
          <cell r="Y284">
            <v>8.4999999999999992E-2</v>
          </cell>
          <cell r="Z284">
            <v>51266250</v>
          </cell>
          <cell r="AA284">
            <v>50599788.75</v>
          </cell>
          <cell r="AB284">
            <v>5221898199</v>
          </cell>
          <cell r="AC284">
            <v>46053680.045454539</v>
          </cell>
          <cell r="AD284">
            <v>4752739780.6909084</v>
          </cell>
          <cell r="AE284" t="str">
            <v>Phú Điền</v>
          </cell>
          <cell r="AF284">
            <v>0</v>
          </cell>
        </row>
        <row r="285">
          <cell r="E285" t="str">
            <v>S4-1002</v>
          </cell>
          <cell r="F285" t="str">
            <v>S4</v>
          </cell>
          <cell r="G285" t="str">
            <v>10</v>
          </cell>
          <cell r="H285" t="str">
            <v>02</v>
          </cell>
          <cell r="I285" t="str">
            <v>3PN</v>
          </cell>
          <cell r="J285" t="str">
            <v>Tây Bắc</v>
          </cell>
          <cell r="K285" t="str">
            <v>Tây Nam</v>
          </cell>
          <cell r="L285">
            <v>112.5</v>
          </cell>
          <cell r="M285">
            <v>103.2</v>
          </cell>
          <cell r="N285" t="str">
            <v>Căn góc</v>
          </cell>
          <cell r="O285" t="str">
            <v>S-School, Sông Hồng</v>
          </cell>
          <cell r="P285">
            <v>0.03</v>
          </cell>
          <cell r="Q285">
            <v>0</v>
          </cell>
          <cell r="R285">
            <v>1.4999999999999999E-2</v>
          </cell>
          <cell r="S285">
            <v>0</v>
          </cell>
          <cell r="T285">
            <v>-0.01</v>
          </cell>
          <cell r="U285">
            <v>0.06</v>
          </cell>
          <cell r="V285">
            <v>0</v>
          </cell>
          <cell r="W285">
            <v>0.05</v>
          </cell>
          <cell r="X285">
            <v>0</v>
          </cell>
          <cell r="Y285">
            <v>0.14500000000000002</v>
          </cell>
          <cell r="Z285">
            <v>54101250</v>
          </cell>
          <cell r="AA285">
            <v>53397933.75</v>
          </cell>
          <cell r="AB285">
            <v>5510666763</v>
          </cell>
          <cell r="AC285">
            <v>48597448.227272727</v>
          </cell>
          <cell r="AD285">
            <v>5015256657.0545454</v>
          </cell>
          <cell r="AE285" t="str">
            <v>Phú Điền</v>
          </cell>
          <cell r="AF285">
            <v>0</v>
          </cell>
        </row>
        <row r="286">
          <cell r="E286" t="str">
            <v>S4-1003</v>
          </cell>
          <cell r="F286" t="str">
            <v>S4</v>
          </cell>
          <cell r="G286" t="str">
            <v>10</v>
          </cell>
          <cell r="H286" t="str">
            <v>03</v>
          </cell>
          <cell r="I286" t="str">
            <v>2PN</v>
          </cell>
          <cell r="J286" t="str">
            <v>Tây Nam</v>
          </cell>
          <cell r="K286" t="str">
            <v>Đông Bắc</v>
          </cell>
          <cell r="L286">
            <v>96.3</v>
          </cell>
          <cell r="M286">
            <v>90</v>
          </cell>
          <cell r="N286">
            <v>0</v>
          </cell>
          <cell r="O286" t="str">
            <v>Nội khu</v>
          </cell>
          <cell r="P286">
            <v>0.03</v>
          </cell>
          <cell r="Q286">
            <v>0</v>
          </cell>
          <cell r="R286">
            <v>0</v>
          </cell>
          <cell r="S286">
            <v>-5.0000000000000001E-3</v>
          </cell>
          <cell r="T286">
            <v>0.01</v>
          </cell>
          <cell r="U286">
            <v>0</v>
          </cell>
          <cell r="V286">
            <v>0.03</v>
          </cell>
          <cell r="W286">
            <v>0</v>
          </cell>
          <cell r="X286">
            <v>0</v>
          </cell>
          <cell r="Y286">
            <v>6.5000000000000002E-2</v>
          </cell>
          <cell r="Z286">
            <v>50321250</v>
          </cell>
          <cell r="AA286">
            <v>49667073.75</v>
          </cell>
          <cell r="AB286">
            <v>4470036637.5</v>
          </cell>
          <cell r="AC286">
            <v>45205757.31818182</v>
          </cell>
          <cell r="AD286">
            <v>4068518158.6363635</v>
          </cell>
          <cell r="AE286" t="str">
            <v>Phú Điền</v>
          </cell>
          <cell r="AF286">
            <v>0</v>
          </cell>
        </row>
        <row r="287">
          <cell r="E287" t="str">
            <v>S4-1004</v>
          </cell>
          <cell r="F287" t="str">
            <v>S4</v>
          </cell>
          <cell r="G287" t="str">
            <v>10</v>
          </cell>
          <cell r="H287" t="str">
            <v>04</v>
          </cell>
          <cell r="I287" t="str">
            <v>3PN</v>
          </cell>
          <cell r="J287" t="str">
            <v>Đông Bắc</v>
          </cell>
          <cell r="K287" t="str">
            <v>Tây Nam</v>
          </cell>
          <cell r="L287">
            <v>115</v>
          </cell>
          <cell r="M287">
            <v>104.8</v>
          </cell>
          <cell r="N287">
            <v>0</v>
          </cell>
          <cell r="O287" t="str">
            <v>S-School, Sông Hồng</v>
          </cell>
          <cell r="P287">
            <v>0.03</v>
          </cell>
          <cell r="Q287">
            <v>-0.01</v>
          </cell>
          <cell r="R287">
            <v>0.01</v>
          </cell>
          <cell r="S287">
            <v>0</v>
          </cell>
          <cell r="T287">
            <v>0.01</v>
          </cell>
          <cell r="U287">
            <v>0.06</v>
          </cell>
          <cell r="V287">
            <v>0</v>
          </cell>
          <cell r="W287">
            <v>0</v>
          </cell>
          <cell r="X287">
            <v>0</v>
          </cell>
          <cell r="Y287">
            <v>0.1</v>
          </cell>
          <cell r="Z287">
            <v>51975000.000000007</v>
          </cell>
          <cell r="AA287">
            <v>51299325.000000007</v>
          </cell>
          <cell r="AB287">
            <v>5376169260.000001</v>
          </cell>
          <cell r="AC287">
            <v>46689622.090909101</v>
          </cell>
          <cell r="AD287">
            <v>4893072395.1272736</v>
          </cell>
          <cell r="AE287" t="str">
            <v>Phú Điền</v>
          </cell>
          <cell r="AF287">
            <v>0</v>
          </cell>
        </row>
        <row r="288">
          <cell r="E288" t="str">
            <v>S4-1005</v>
          </cell>
          <cell r="F288" t="str">
            <v>S4</v>
          </cell>
          <cell r="G288" t="str">
            <v>10</v>
          </cell>
          <cell r="H288" t="str">
            <v>05</v>
          </cell>
          <cell r="I288" t="str">
            <v>2PN</v>
          </cell>
          <cell r="J288" t="str">
            <v>Tây Nam</v>
          </cell>
          <cell r="K288" t="str">
            <v>Đông Bắc</v>
          </cell>
          <cell r="L288">
            <v>79.599999999999994</v>
          </cell>
          <cell r="M288">
            <v>72.900000000000006</v>
          </cell>
          <cell r="N288">
            <v>0</v>
          </cell>
          <cell r="O288" t="str">
            <v>Nội khu</v>
          </cell>
          <cell r="P288">
            <v>0.03</v>
          </cell>
          <cell r="Q288">
            <v>0</v>
          </cell>
          <cell r="R288">
            <v>0</v>
          </cell>
          <cell r="S288">
            <v>-5.0000000000000001E-3</v>
          </cell>
          <cell r="T288">
            <v>0.01</v>
          </cell>
          <cell r="U288">
            <v>0</v>
          </cell>
          <cell r="V288">
            <v>0.08</v>
          </cell>
          <cell r="W288">
            <v>0</v>
          </cell>
          <cell r="X288">
            <v>0</v>
          </cell>
          <cell r="Y288">
            <v>0.11499999999999999</v>
          </cell>
          <cell r="Z288">
            <v>52683750</v>
          </cell>
          <cell r="AA288">
            <v>51998861.25</v>
          </cell>
          <cell r="AB288">
            <v>3790716985.1250005</v>
          </cell>
          <cell r="AC288">
            <v>47325564.136363633</v>
          </cell>
          <cell r="AD288">
            <v>3450033625.5409093</v>
          </cell>
          <cell r="AE288" t="str">
            <v>Phú Điền</v>
          </cell>
          <cell r="AF288">
            <v>0</v>
          </cell>
        </row>
        <row r="289">
          <cell r="E289" t="str">
            <v>S4-1006</v>
          </cell>
          <cell r="F289" t="str">
            <v>S4</v>
          </cell>
          <cell r="G289" t="str">
            <v>10</v>
          </cell>
          <cell r="H289" t="str">
            <v>06</v>
          </cell>
          <cell r="I289" t="str">
            <v>3PN</v>
          </cell>
          <cell r="J289" t="str">
            <v>Tây Bắc</v>
          </cell>
          <cell r="K289" t="str">
            <v>Tây Nam</v>
          </cell>
          <cell r="L289">
            <v>123.9</v>
          </cell>
          <cell r="M289">
            <v>116.7</v>
          </cell>
          <cell r="N289">
            <v>0</v>
          </cell>
          <cell r="O289" t="str">
            <v>S-School, Sông Hồng</v>
          </cell>
          <cell r="P289">
            <v>0.03</v>
          </cell>
          <cell r="Q289">
            <v>5.0000000000000001E-3</v>
          </cell>
          <cell r="R289">
            <v>-5.0000000000000001E-3</v>
          </cell>
          <cell r="S289">
            <v>-0.05</v>
          </cell>
          <cell r="T289">
            <v>-0.01</v>
          </cell>
          <cell r="U289">
            <v>0.06</v>
          </cell>
          <cell r="V289">
            <v>-0.05</v>
          </cell>
          <cell r="W289">
            <v>0</v>
          </cell>
          <cell r="X289">
            <v>0</v>
          </cell>
          <cell r="Y289">
            <v>-2.0000000000000011E-2</v>
          </cell>
          <cell r="Z289">
            <v>46305000</v>
          </cell>
          <cell r="AA289">
            <v>45703035</v>
          </cell>
          <cell r="AB289">
            <v>5333544184.5</v>
          </cell>
          <cell r="AC289">
            <v>41602085.727272727</v>
          </cell>
          <cell r="AD289">
            <v>4854963404.3727274</v>
          </cell>
          <cell r="AE289" t="str">
            <v>Phú Điền</v>
          </cell>
          <cell r="AF289">
            <v>0</v>
          </cell>
        </row>
        <row r="290">
          <cell r="E290" t="str">
            <v>S4-1007</v>
          </cell>
          <cell r="F290" t="str">
            <v>S4</v>
          </cell>
          <cell r="G290" t="str">
            <v>10</v>
          </cell>
          <cell r="H290" t="str">
            <v>07</v>
          </cell>
          <cell r="I290" t="str">
            <v>2PN</v>
          </cell>
          <cell r="J290" t="str">
            <v>Tây</v>
          </cell>
          <cell r="K290" t="str">
            <v>Đông</v>
          </cell>
          <cell r="L290">
            <v>79.599999999999994</v>
          </cell>
          <cell r="M290">
            <v>72.900000000000006</v>
          </cell>
          <cell r="N290">
            <v>0</v>
          </cell>
          <cell r="O290" t="str">
            <v>Nội khu</v>
          </cell>
          <cell r="P290">
            <v>0.03</v>
          </cell>
          <cell r="Q290">
            <v>-5.0000000000000001E-3</v>
          </cell>
          <cell r="R290">
            <v>0</v>
          </cell>
          <cell r="S290">
            <v>-5.0000000000000001E-3</v>
          </cell>
          <cell r="T290">
            <v>-0.02</v>
          </cell>
          <cell r="U290">
            <v>0</v>
          </cell>
          <cell r="V290">
            <v>0.08</v>
          </cell>
          <cell r="W290">
            <v>0</v>
          </cell>
          <cell r="X290">
            <v>0</v>
          </cell>
          <cell r="Y290">
            <v>0.08</v>
          </cell>
          <cell r="Z290">
            <v>51030000</v>
          </cell>
          <cell r="AA290">
            <v>50366610</v>
          </cell>
          <cell r="AB290">
            <v>3671725869.0000005</v>
          </cell>
          <cell r="AC290">
            <v>45841699.363636367</v>
          </cell>
          <cell r="AD290">
            <v>3341859883.6090913</v>
          </cell>
          <cell r="AE290" t="str">
            <v>Phú Điền</v>
          </cell>
          <cell r="AF290">
            <v>0</v>
          </cell>
        </row>
        <row r="291">
          <cell r="E291" t="str">
            <v>S4-1008</v>
          </cell>
          <cell r="F291" t="str">
            <v>S4</v>
          </cell>
          <cell r="G291" t="str">
            <v>10</v>
          </cell>
          <cell r="H291" t="str">
            <v>08</v>
          </cell>
          <cell r="I291" t="str">
            <v>3PN</v>
          </cell>
          <cell r="J291" t="str">
            <v>Nam</v>
          </cell>
          <cell r="K291" t="str">
            <v>Tây</v>
          </cell>
          <cell r="L291">
            <v>123.9</v>
          </cell>
          <cell r="M291">
            <v>116.7</v>
          </cell>
          <cell r="N291">
            <v>0</v>
          </cell>
          <cell r="O291" t="str">
            <v>Sân Golf, biệt thự</v>
          </cell>
          <cell r="P291">
            <v>0.03</v>
          </cell>
          <cell r="Q291">
            <v>5.0000000000000001E-3</v>
          </cell>
          <cell r="R291">
            <v>-5.0000000000000001E-3</v>
          </cell>
          <cell r="S291">
            <v>-0.05</v>
          </cell>
          <cell r="T291">
            <v>0.03</v>
          </cell>
          <cell r="U291">
            <v>0.08</v>
          </cell>
          <cell r="V291">
            <v>-0.05</v>
          </cell>
          <cell r="W291">
            <v>0</v>
          </cell>
          <cell r="X291">
            <v>0</v>
          </cell>
          <cell r="Y291">
            <v>3.9999999999999994E-2</v>
          </cell>
          <cell r="Z291">
            <v>49140000</v>
          </cell>
          <cell r="AA291">
            <v>48501180</v>
          </cell>
          <cell r="AB291">
            <v>5660087706</v>
          </cell>
          <cell r="AC291">
            <v>44145853.909090899</v>
          </cell>
          <cell r="AD291">
            <v>5151821151.1909084</v>
          </cell>
          <cell r="AE291" t="str">
            <v>Phú Điền</v>
          </cell>
          <cell r="AF291">
            <v>0</v>
          </cell>
        </row>
        <row r="292">
          <cell r="E292" t="str">
            <v>S4-1009</v>
          </cell>
          <cell r="F292" t="str">
            <v>S4</v>
          </cell>
          <cell r="G292" t="str">
            <v>10</v>
          </cell>
          <cell r="H292" t="str">
            <v>09</v>
          </cell>
          <cell r="I292" t="str">
            <v>2PN</v>
          </cell>
          <cell r="J292" t="str">
            <v>Tây</v>
          </cell>
          <cell r="K292" t="str">
            <v>Đông</v>
          </cell>
          <cell r="L292">
            <v>96.3</v>
          </cell>
          <cell r="M292">
            <v>90</v>
          </cell>
          <cell r="N292">
            <v>0</v>
          </cell>
          <cell r="O292" t="str">
            <v>Nội khu</v>
          </cell>
          <cell r="P292">
            <v>0.03</v>
          </cell>
          <cell r="Q292">
            <v>0</v>
          </cell>
          <cell r="R292">
            <v>0</v>
          </cell>
          <cell r="S292">
            <v>-5.0000000000000001E-3</v>
          </cell>
          <cell r="T292">
            <v>-0.02</v>
          </cell>
          <cell r="U292">
            <v>0</v>
          </cell>
          <cell r="V292">
            <v>0.03</v>
          </cell>
          <cell r="W292">
            <v>0</v>
          </cell>
          <cell r="X292">
            <v>0</v>
          </cell>
          <cell r="Y292">
            <v>3.4999999999999996E-2</v>
          </cell>
          <cell r="Z292">
            <v>48903749.999999993</v>
          </cell>
          <cell r="AA292">
            <v>48268001.249999993</v>
          </cell>
          <cell r="AB292">
            <v>4344120112.499999</v>
          </cell>
          <cell r="AC292">
            <v>43933873.227272712</v>
          </cell>
          <cell r="AD292">
            <v>3954048590.4545441</v>
          </cell>
          <cell r="AE292" t="str">
            <v>Phú Điền</v>
          </cell>
          <cell r="AF292">
            <v>0</v>
          </cell>
        </row>
        <row r="293">
          <cell r="E293" t="str">
            <v>S4-1010</v>
          </cell>
          <cell r="F293" t="str">
            <v>S4</v>
          </cell>
          <cell r="G293" t="str">
            <v>10</v>
          </cell>
          <cell r="H293" t="str">
            <v>10</v>
          </cell>
          <cell r="I293" t="str">
            <v>3PN</v>
          </cell>
          <cell r="J293" t="str">
            <v>Đông</v>
          </cell>
          <cell r="K293" t="str">
            <v>Tây</v>
          </cell>
          <cell r="L293">
            <v>115</v>
          </cell>
          <cell r="M293">
            <v>104.8</v>
          </cell>
          <cell r="N293">
            <v>0</v>
          </cell>
          <cell r="O293" t="str">
            <v>Sân Golf, biệt thự</v>
          </cell>
          <cell r="P293">
            <v>0.03</v>
          </cell>
          <cell r="Q293">
            <v>0</v>
          </cell>
          <cell r="R293">
            <v>0.01</v>
          </cell>
          <cell r="S293">
            <v>0</v>
          </cell>
          <cell r="T293">
            <v>0.02</v>
          </cell>
          <cell r="U293">
            <v>0.08</v>
          </cell>
          <cell r="V293">
            <v>0</v>
          </cell>
          <cell r="W293">
            <v>0</v>
          </cell>
          <cell r="X293">
            <v>0</v>
          </cell>
          <cell r="Y293">
            <v>0.14000000000000001</v>
          </cell>
          <cell r="Z293">
            <v>53865000.000000007</v>
          </cell>
          <cell r="AA293">
            <v>53164755.000000007</v>
          </cell>
          <cell r="AB293">
            <v>5571666324.000001</v>
          </cell>
          <cell r="AC293">
            <v>48385467.545454547</v>
          </cell>
          <cell r="AD293">
            <v>5070796998.7636366</v>
          </cell>
          <cell r="AE293" t="str">
            <v>Phú Điền</v>
          </cell>
          <cell r="AF293">
            <v>0</v>
          </cell>
        </row>
        <row r="294">
          <cell r="E294" t="str">
            <v>S4-1012</v>
          </cell>
          <cell r="F294" t="str">
            <v>S4</v>
          </cell>
          <cell r="G294" t="str">
            <v>10</v>
          </cell>
          <cell r="H294" t="str">
            <v>12</v>
          </cell>
          <cell r="I294" t="str">
            <v>3PN</v>
          </cell>
          <cell r="J294" t="str">
            <v>Nam</v>
          </cell>
          <cell r="K294" t="str">
            <v>Tây</v>
          </cell>
          <cell r="L294">
            <v>112.5</v>
          </cell>
          <cell r="M294">
            <v>103.2</v>
          </cell>
          <cell r="N294" t="str">
            <v>Căn góc</v>
          </cell>
          <cell r="O294" t="str">
            <v>Sân Golf, biệt thự</v>
          </cell>
          <cell r="P294">
            <v>0.03</v>
          </cell>
          <cell r="Q294">
            <v>0</v>
          </cell>
          <cell r="R294">
            <v>1.4999999999999999E-2</v>
          </cell>
          <cell r="S294">
            <v>0</v>
          </cell>
          <cell r="T294">
            <v>0.03</v>
          </cell>
          <cell r="U294">
            <v>0.08</v>
          </cell>
          <cell r="V294">
            <v>0</v>
          </cell>
          <cell r="W294">
            <v>0.05</v>
          </cell>
          <cell r="X294">
            <v>0</v>
          </cell>
          <cell r="Y294">
            <v>0.20500000000000002</v>
          </cell>
          <cell r="Z294">
            <v>56936250</v>
          </cell>
          <cell r="AA294">
            <v>56196078.75</v>
          </cell>
          <cell r="AB294">
            <v>5799435327</v>
          </cell>
          <cell r="AC294">
            <v>51141216.409090906</v>
          </cell>
          <cell r="AD294">
            <v>5277773533.4181814</v>
          </cell>
          <cell r="AE294" t="str">
            <v>Phú Điền</v>
          </cell>
          <cell r="AF294">
            <v>0</v>
          </cell>
        </row>
        <row r="295">
          <cell r="E295" t="str">
            <v>S4-11A02</v>
          </cell>
          <cell r="F295" t="str">
            <v>S4</v>
          </cell>
          <cell r="G295" t="str">
            <v>11A</v>
          </cell>
          <cell r="H295" t="str">
            <v>02</v>
          </cell>
          <cell r="I295" t="str">
            <v>3PN</v>
          </cell>
          <cell r="J295" t="str">
            <v>Tây Bắc</v>
          </cell>
          <cell r="K295" t="str">
            <v>Tây Nam</v>
          </cell>
          <cell r="L295">
            <v>112.5</v>
          </cell>
          <cell r="M295">
            <v>103.2</v>
          </cell>
          <cell r="N295" t="str">
            <v>Căn góc</v>
          </cell>
          <cell r="O295" t="str">
            <v>S-School, Sông Hồng</v>
          </cell>
          <cell r="P295">
            <v>2.8000000000000001E-2</v>
          </cell>
          <cell r="Q295">
            <v>0</v>
          </cell>
          <cell r="R295">
            <v>1.4999999999999999E-2</v>
          </cell>
          <cell r="S295">
            <v>0</v>
          </cell>
          <cell r="T295">
            <v>-0.01</v>
          </cell>
          <cell r="U295">
            <v>0.06</v>
          </cell>
          <cell r="V295">
            <v>0</v>
          </cell>
          <cell r="W295">
            <v>0.05</v>
          </cell>
          <cell r="X295">
            <v>0</v>
          </cell>
          <cell r="Y295">
            <v>0.14300000000000002</v>
          </cell>
          <cell r="Z295">
            <v>54006750</v>
          </cell>
          <cell r="AA295">
            <v>53304662.25</v>
          </cell>
          <cell r="AB295">
            <v>5501041144.1999998</v>
          </cell>
          <cell r="AC295">
            <v>48512655.954545446</v>
          </cell>
          <cell r="AD295">
            <v>5006506094.5090904</v>
          </cell>
          <cell r="AE295" t="str">
            <v>Còn hàng</v>
          </cell>
          <cell r="AF295">
            <v>0</v>
          </cell>
        </row>
        <row r="296">
          <cell r="E296" t="str">
            <v>S4-11A06</v>
          </cell>
          <cell r="F296" t="str">
            <v>S4</v>
          </cell>
          <cell r="G296" t="str">
            <v>11A</v>
          </cell>
          <cell r="H296" t="str">
            <v>06</v>
          </cell>
          <cell r="I296" t="str">
            <v>3PN</v>
          </cell>
          <cell r="J296" t="str">
            <v>Tây Bắc</v>
          </cell>
          <cell r="K296" t="str">
            <v>Tây Nam</v>
          </cell>
          <cell r="L296">
            <v>123.9</v>
          </cell>
          <cell r="M296">
            <v>116.7</v>
          </cell>
          <cell r="N296">
            <v>0</v>
          </cell>
          <cell r="O296" t="str">
            <v>S-School, Sông Hồng</v>
          </cell>
          <cell r="P296">
            <v>2.8000000000000001E-2</v>
          </cell>
          <cell r="Q296">
            <v>5.0000000000000001E-3</v>
          </cell>
          <cell r="R296">
            <v>-5.0000000000000001E-3</v>
          </cell>
          <cell r="S296">
            <v>-0.05</v>
          </cell>
          <cell r="T296">
            <v>-0.01</v>
          </cell>
          <cell r="U296">
            <v>0.06</v>
          </cell>
          <cell r="V296">
            <v>-0.05</v>
          </cell>
          <cell r="W296">
            <v>0</v>
          </cell>
          <cell r="X296">
            <v>0</v>
          </cell>
          <cell r="Y296">
            <v>-2.2000000000000006E-2</v>
          </cell>
          <cell r="Z296">
            <v>46210500</v>
          </cell>
          <cell r="AA296">
            <v>45609763.5</v>
          </cell>
          <cell r="AB296">
            <v>5322659400.4499998</v>
          </cell>
          <cell r="AC296">
            <v>41517293.454545453</v>
          </cell>
          <cell r="AD296">
            <v>4845068146.1454544</v>
          </cell>
          <cell r="AE296" t="str">
            <v>Còn hàng</v>
          </cell>
          <cell r="AF296">
            <v>0</v>
          </cell>
        </row>
        <row r="297">
          <cell r="E297" t="str">
            <v>S4-11A08</v>
          </cell>
          <cell r="F297" t="str">
            <v>S4</v>
          </cell>
          <cell r="G297" t="str">
            <v>11A</v>
          </cell>
          <cell r="H297" t="str">
            <v>08</v>
          </cell>
          <cell r="I297" t="str">
            <v>3PN</v>
          </cell>
          <cell r="J297" t="str">
            <v>Nam</v>
          </cell>
          <cell r="K297" t="str">
            <v>Tây</v>
          </cell>
          <cell r="L297">
            <v>123.9</v>
          </cell>
          <cell r="M297">
            <v>116.7</v>
          </cell>
          <cell r="N297">
            <v>0</v>
          </cell>
          <cell r="O297" t="str">
            <v>Sân Golf, biệt thự</v>
          </cell>
          <cell r="P297">
            <v>2.8000000000000001E-2</v>
          </cell>
          <cell r="Q297">
            <v>5.0000000000000001E-3</v>
          </cell>
          <cell r="R297">
            <v>-5.0000000000000001E-3</v>
          </cell>
          <cell r="S297">
            <v>-0.05</v>
          </cell>
          <cell r="T297">
            <v>0.03</v>
          </cell>
          <cell r="U297">
            <v>0.08</v>
          </cell>
          <cell r="V297">
            <v>-0.05</v>
          </cell>
          <cell r="W297">
            <v>0</v>
          </cell>
          <cell r="X297">
            <v>0</v>
          </cell>
          <cell r="Y297">
            <v>3.7999999999999992E-2</v>
          </cell>
          <cell r="Z297">
            <v>49045500</v>
          </cell>
          <cell r="AA297">
            <v>48407908.5</v>
          </cell>
          <cell r="AB297">
            <v>5649202921.9499998</v>
          </cell>
          <cell r="AC297">
            <v>44061061.636363626</v>
          </cell>
          <cell r="AD297">
            <v>5141925892.9636354</v>
          </cell>
          <cell r="AE297" t="str">
            <v>Còn hàng</v>
          </cell>
          <cell r="AF297">
            <v>0</v>
          </cell>
        </row>
        <row r="298">
          <cell r="E298" t="str">
            <v>S4-11A11</v>
          </cell>
          <cell r="F298" t="str">
            <v>S4</v>
          </cell>
          <cell r="G298" t="str">
            <v>11A</v>
          </cell>
          <cell r="H298" t="str">
            <v>11</v>
          </cell>
          <cell r="I298" t="str">
            <v>3PN</v>
          </cell>
          <cell r="J298" t="str">
            <v>Nam</v>
          </cell>
          <cell r="K298" t="str">
            <v>Đông</v>
          </cell>
          <cell r="L298">
            <v>112.5</v>
          </cell>
          <cell r="M298">
            <v>103.2</v>
          </cell>
          <cell r="N298" t="str">
            <v>Căn góc</v>
          </cell>
          <cell r="O298" t="str">
            <v>Nội khu</v>
          </cell>
          <cell r="P298">
            <v>2.8000000000000001E-2</v>
          </cell>
          <cell r="Q298">
            <v>0</v>
          </cell>
          <cell r="R298">
            <v>1.4999999999999999E-2</v>
          </cell>
          <cell r="S298">
            <v>0</v>
          </cell>
          <cell r="T298">
            <v>0.03</v>
          </cell>
          <cell r="U298">
            <v>0</v>
          </cell>
          <cell r="V298">
            <v>0</v>
          </cell>
          <cell r="W298">
            <v>0.05</v>
          </cell>
          <cell r="X298">
            <v>0</v>
          </cell>
          <cell r="Y298">
            <v>0.123</v>
          </cell>
          <cell r="Z298">
            <v>53061750</v>
          </cell>
          <cell r="AA298">
            <v>52371947.25</v>
          </cell>
          <cell r="AB298">
            <v>5404784956.1999998</v>
          </cell>
          <cell r="AC298">
            <v>47664733.227272719</v>
          </cell>
          <cell r="AD298">
            <v>4919000469.0545444</v>
          </cell>
          <cell r="AE298" t="str">
            <v>Còn hàng</v>
          </cell>
          <cell r="AF298">
            <v>0</v>
          </cell>
        </row>
        <row r="299">
          <cell r="E299" t="str">
            <v>S4-1101</v>
          </cell>
          <cell r="F299" t="str">
            <v>S4</v>
          </cell>
          <cell r="G299" t="str">
            <v>11</v>
          </cell>
          <cell r="H299" t="str">
            <v>01</v>
          </cell>
          <cell r="I299" t="str">
            <v>3PN</v>
          </cell>
          <cell r="J299" t="str">
            <v>Tây Bắc</v>
          </cell>
          <cell r="K299" t="str">
            <v>Đông Bắc</v>
          </cell>
          <cell r="L299">
            <v>112.5</v>
          </cell>
          <cell r="M299">
            <v>103.2</v>
          </cell>
          <cell r="N299" t="str">
            <v>Căn góc</v>
          </cell>
          <cell r="O299" t="str">
            <v>Nội khu</v>
          </cell>
          <cell r="P299">
            <v>0.03</v>
          </cell>
          <cell r="Q299">
            <v>0</v>
          </cell>
          <cell r="R299">
            <v>1.4999999999999999E-2</v>
          </cell>
          <cell r="S299">
            <v>0</v>
          </cell>
          <cell r="T299">
            <v>-0.01</v>
          </cell>
          <cell r="U299">
            <v>0</v>
          </cell>
          <cell r="V299">
            <v>0</v>
          </cell>
          <cell r="W299">
            <v>0.05</v>
          </cell>
          <cell r="X299">
            <v>5.0000000000000001E-3</v>
          </cell>
          <cell r="Y299">
            <v>0.09</v>
          </cell>
          <cell r="Z299">
            <v>51502500.000000007</v>
          </cell>
          <cell r="AA299">
            <v>50832967.500000007</v>
          </cell>
          <cell r="AB299">
            <v>5245962246.000001</v>
          </cell>
          <cell r="AC299">
            <v>46265660.727272734</v>
          </cell>
          <cell r="AD299">
            <v>4774616187.0545464</v>
          </cell>
          <cell r="AE299" t="str">
            <v>Còn hàng</v>
          </cell>
          <cell r="AF299">
            <v>0</v>
          </cell>
        </row>
        <row r="300">
          <cell r="E300" t="str">
            <v>S4-1102</v>
          </cell>
          <cell r="F300" t="str">
            <v>S4</v>
          </cell>
          <cell r="G300" t="str">
            <v>11</v>
          </cell>
          <cell r="H300" t="str">
            <v>02</v>
          </cell>
          <cell r="I300" t="str">
            <v>3PN</v>
          </cell>
          <cell r="J300" t="str">
            <v>Tây Bắc</v>
          </cell>
          <cell r="K300" t="str">
            <v>Tây Nam</v>
          </cell>
          <cell r="L300">
            <v>112.5</v>
          </cell>
          <cell r="M300">
            <v>103.2</v>
          </cell>
          <cell r="N300" t="str">
            <v>Căn góc</v>
          </cell>
          <cell r="O300" t="str">
            <v>S-School, Sông Hồng</v>
          </cell>
          <cell r="P300">
            <v>0.03</v>
          </cell>
          <cell r="Q300">
            <v>0</v>
          </cell>
          <cell r="R300">
            <v>1.4999999999999999E-2</v>
          </cell>
          <cell r="S300">
            <v>0</v>
          </cell>
          <cell r="T300">
            <v>-0.01</v>
          </cell>
          <cell r="U300">
            <v>0.06</v>
          </cell>
          <cell r="V300">
            <v>0</v>
          </cell>
          <cell r="W300">
            <v>0.05</v>
          </cell>
          <cell r="X300">
            <v>5.0000000000000001E-3</v>
          </cell>
          <cell r="Y300">
            <v>0.15000000000000002</v>
          </cell>
          <cell r="Z300">
            <v>54337499.999999993</v>
          </cell>
          <cell r="AA300">
            <v>53631112.499999993</v>
          </cell>
          <cell r="AB300">
            <v>5534730809.999999</v>
          </cell>
          <cell r="AC300">
            <v>48809428.909090891</v>
          </cell>
          <cell r="AD300">
            <v>5037133063.4181805</v>
          </cell>
          <cell r="AE300" t="str">
            <v>Còn hàng</v>
          </cell>
          <cell r="AF300">
            <v>0</v>
          </cell>
        </row>
        <row r="301">
          <cell r="E301" t="str">
            <v>S4-1106</v>
          </cell>
          <cell r="F301" t="str">
            <v>S4</v>
          </cell>
          <cell r="G301" t="str">
            <v>11</v>
          </cell>
          <cell r="H301" t="str">
            <v>06</v>
          </cell>
          <cell r="I301" t="str">
            <v>3PN</v>
          </cell>
          <cell r="J301" t="str">
            <v>Tây Bắc</v>
          </cell>
          <cell r="K301" t="str">
            <v>Tây Nam</v>
          </cell>
          <cell r="L301">
            <v>123.9</v>
          </cell>
          <cell r="M301">
            <v>116.7</v>
          </cell>
          <cell r="N301">
            <v>0</v>
          </cell>
          <cell r="O301" t="str">
            <v>S-School, Sông Hồng</v>
          </cell>
          <cell r="P301">
            <v>0.03</v>
          </cell>
          <cell r="Q301">
            <v>5.0000000000000001E-3</v>
          </cell>
          <cell r="R301">
            <v>-5.0000000000000001E-3</v>
          </cell>
          <cell r="S301">
            <v>-0.05</v>
          </cell>
          <cell r="T301">
            <v>-0.01</v>
          </cell>
          <cell r="U301">
            <v>0.06</v>
          </cell>
          <cell r="V301">
            <v>-0.05</v>
          </cell>
          <cell r="W301">
            <v>0</v>
          </cell>
          <cell r="X301">
            <v>5.0000000000000001E-3</v>
          </cell>
          <cell r="Y301">
            <v>-1.500000000000001E-2</v>
          </cell>
          <cell r="Z301">
            <v>46541250</v>
          </cell>
          <cell r="AA301">
            <v>45936213.75</v>
          </cell>
          <cell r="AB301">
            <v>5360756144.625</v>
          </cell>
          <cell r="AC301">
            <v>41814066.409090899</v>
          </cell>
          <cell r="AD301">
            <v>4879701549.9409084</v>
          </cell>
          <cell r="AE301" t="str">
            <v>Còn hàng</v>
          </cell>
          <cell r="AF301">
            <v>0</v>
          </cell>
        </row>
        <row r="302">
          <cell r="E302" t="str">
            <v>S4-1108</v>
          </cell>
          <cell r="F302" t="str">
            <v>S4</v>
          </cell>
          <cell r="G302" t="str">
            <v>11</v>
          </cell>
          <cell r="H302" t="str">
            <v>08</v>
          </cell>
          <cell r="I302" t="str">
            <v>3PN</v>
          </cell>
          <cell r="J302" t="str">
            <v>Nam</v>
          </cell>
          <cell r="K302" t="str">
            <v>Tây</v>
          </cell>
          <cell r="L302">
            <v>123.9</v>
          </cell>
          <cell r="M302">
            <v>116.7</v>
          </cell>
          <cell r="N302">
            <v>0</v>
          </cell>
          <cell r="O302" t="str">
            <v>Sân Golf, biệt thự</v>
          </cell>
          <cell r="P302">
            <v>0.03</v>
          </cell>
          <cell r="Q302">
            <v>5.0000000000000001E-3</v>
          </cell>
          <cell r="R302">
            <v>-5.0000000000000001E-3</v>
          </cell>
          <cell r="S302">
            <v>-0.05</v>
          </cell>
          <cell r="T302">
            <v>0.03</v>
          </cell>
          <cell r="U302">
            <v>0.08</v>
          </cell>
          <cell r="V302">
            <v>-0.05</v>
          </cell>
          <cell r="W302">
            <v>0</v>
          </cell>
          <cell r="X302">
            <v>5.0000000000000001E-3</v>
          </cell>
          <cell r="Y302">
            <v>4.4999999999999991E-2</v>
          </cell>
          <cell r="Z302">
            <v>49376250</v>
          </cell>
          <cell r="AA302">
            <v>48734358.75</v>
          </cell>
          <cell r="AB302">
            <v>5687299666.125</v>
          </cell>
          <cell r="AC302">
            <v>44357834.590909086</v>
          </cell>
          <cell r="AD302">
            <v>5176559296.7590904</v>
          </cell>
          <cell r="AE302" t="str">
            <v>Còn hàng</v>
          </cell>
          <cell r="AF302">
            <v>0</v>
          </cell>
        </row>
        <row r="303">
          <cell r="E303" t="str">
            <v>S4-1111</v>
          </cell>
          <cell r="F303" t="str">
            <v>S4</v>
          </cell>
          <cell r="G303" t="str">
            <v>11</v>
          </cell>
          <cell r="H303" t="str">
            <v>11</v>
          </cell>
          <cell r="I303" t="str">
            <v>3PN</v>
          </cell>
          <cell r="J303" t="str">
            <v>Nam</v>
          </cell>
          <cell r="K303" t="str">
            <v>Đông</v>
          </cell>
          <cell r="L303">
            <v>112.5</v>
          </cell>
          <cell r="M303">
            <v>103.2</v>
          </cell>
          <cell r="N303" t="str">
            <v>Căn góc</v>
          </cell>
          <cell r="O303" t="str">
            <v>Nội khu</v>
          </cell>
          <cell r="P303">
            <v>0.03</v>
          </cell>
          <cell r="Q303">
            <v>0</v>
          </cell>
          <cell r="R303">
            <v>1.4999999999999999E-2</v>
          </cell>
          <cell r="S303">
            <v>0</v>
          </cell>
          <cell r="T303">
            <v>0.03</v>
          </cell>
          <cell r="U303">
            <v>0</v>
          </cell>
          <cell r="V303">
            <v>0</v>
          </cell>
          <cell r="W303">
            <v>0.05</v>
          </cell>
          <cell r="X303">
            <v>5.0000000000000001E-3</v>
          </cell>
          <cell r="Y303">
            <v>0.13</v>
          </cell>
          <cell r="Z303">
            <v>53392499.999999993</v>
          </cell>
          <cell r="AA303">
            <v>52698397.499999993</v>
          </cell>
          <cell r="AB303">
            <v>5438474621.999999</v>
          </cell>
          <cell r="AC303">
            <v>47961506.181818172</v>
          </cell>
          <cell r="AD303">
            <v>4949627437.9636354</v>
          </cell>
          <cell r="AE303" t="str">
            <v>Còn hàng</v>
          </cell>
          <cell r="AF303">
            <v>0</v>
          </cell>
        </row>
        <row r="304">
          <cell r="E304" t="str">
            <v>S4-1201</v>
          </cell>
          <cell r="F304" t="str">
            <v>S4</v>
          </cell>
          <cell r="G304" t="str">
            <v>12</v>
          </cell>
          <cell r="H304" t="str">
            <v>01</v>
          </cell>
          <cell r="I304" t="str">
            <v>3PN</v>
          </cell>
          <cell r="J304" t="str">
            <v>Tây Bắc</v>
          </cell>
          <cell r="K304" t="str">
            <v>Đông Bắc</v>
          </cell>
          <cell r="L304">
            <v>112.5</v>
          </cell>
          <cell r="M304">
            <v>103.2</v>
          </cell>
          <cell r="N304" t="str">
            <v>Căn góc</v>
          </cell>
          <cell r="O304" t="str">
            <v>Nội khu</v>
          </cell>
          <cell r="P304">
            <v>2.5000000000000001E-2</v>
          </cell>
          <cell r="Q304">
            <v>0</v>
          </cell>
          <cell r="R304">
            <v>1.4999999999999999E-2</v>
          </cell>
          <cell r="S304">
            <v>0</v>
          </cell>
          <cell r="T304">
            <v>-0.01</v>
          </cell>
          <cell r="U304">
            <v>0</v>
          </cell>
          <cell r="V304">
            <v>0</v>
          </cell>
          <cell r="W304">
            <v>0.05</v>
          </cell>
          <cell r="X304">
            <v>0</v>
          </cell>
          <cell r="Y304">
            <v>0.08</v>
          </cell>
          <cell r="Z304">
            <v>51030000</v>
          </cell>
          <cell r="AA304">
            <v>50366610</v>
          </cell>
          <cell r="AB304">
            <v>5197834152</v>
          </cell>
          <cell r="AC304">
            <v>45841699.36363636</v>
          </cell>
          <cell r="AD304">
            <v>4730863374.3272724</v>
          </cell>
          <cell r="AE304" t="str">
            <v>Còn hàng</v>
          </cell>
          <cell r="AF304">
            <v>0</v>
          </cell>
        </row>
        <row r="305">
          <cell r="E305" t="str">
            <v>S4-1202</v>
          </cell>
          <cell r="F305" t="str">
            <v>S4</v>
          </cell>
          <cell r="G305" t="str">
            <v>12</v>
          </cell>
          <cell r="H305" t="str">
            <v>02</v>
          </cell>
          <cell r="I305" t="str">
            <v>3PN</v>
          </cell>
          <cell r="J305" t="str">
            <v>Tây Bắc</v>
          </cell>
          <cell r="K305" t="str">
            <v>Tây Nam</v>
          </cell>
          <cell r="L305">
            <v>112.5</v>
          </cell>
          <cell r="M305">
            <v>103.2</v>
          </cell>
          <cell r="N305" t="str">
            <v>Căn góc</v>
          </cell>
          <cell r="O305" t="str">
            <v>S-School, Sông Hồng</v>
          </cell>
          <cell r="P305">
            <v>2.5000000000000001E-2</v>
          </cell>
          <cell r="Q305">
            <v>0</v>
          </cell>
          <cell r="R305">
            <v>1.4999999999999999E-2</v>
          </cell>
          <cell r="S305">
            <v>0</v>
          </cell>
          <cell r="T305">
            <v>-0.01</v>
          </cell>
          <cell r="U305">
            <v>0.06</v>
          </cell>
          <cell r="V305">
            <v>0</v>
          </cell>
          <cell r="W305">
            <v>0.05</v>
          </cell>
          <cell r="X305">
            <v>0</v>
          </cell>
          <cell r="Y305">
            <v>0.14000000000000001</v>
          </cell>
          <cell r="Z305">
            <v>53865000.000000007</v>
          </cell>
          <cell r="AA305">
            <v>53164755.000000007</v>
          </cell>
          <cell r="AB305">
            <v>5486602716.000001</v>
          </cell>
          <cell r="AC305">
            <v>48385467.545454547</v>
          </cell>
          <cell r="AD305">
            <v>4993380250.6909094</v>
          </cell>
          <cell r="AE305" t="str">
            <v>Còn hàng</v>
          </cell>
          <cell r="AF305">
            <v>0</v>
          </cell>
        </row>
        <row r="306">
          <cell r="E306" t="str">
            <v>S4-1206</v>
          </cell>
          <cell r="F306" t="str">
            <v>S4</v>
          </cell>
          <cell r="G306" t="str">
            <v>12</v>
          </cell>
          <cell r="H306" t="str">
            <v>06</v>
          </cell>
          <cell r="I306" t="str">
            <v>3PN</v>
          </cell>
          <cell r="J306" t="str">
            <v>Tây Bắc</v>
          </cell>
          <cell r="K306" t="str">
            <v>Tây Nam</v>
          </cell>
          <cell r="L306">
            <v>123.9</v>
          </cell>
          <cell r="M306">
            <v>116.7</v>
          </cell>
          <cell r="N306">
            <v>0</v>
          </cell>
          <cell r="O306" t="str">
            <v>S-School, Sông Hồng</v>
          </cell>
          <cell r="P306">
            <v>2.5000000000000001E-2</v>
          </cell>
          <cell r="Q306">
            <v>5.0000000000000001E-3</v>
          </cell>
          <cell r="R306">
            <v>-5.0000000000000001E-3</v>
          </cell>
          <cell r="S306">
            <v>-0.05</v>
          </cell>
          <cell r="T306">
            <v>-0.01</v>
          </cell>
          <cell r="U306">
            <v>0.06</v>
          </cell>
          <cell r="V306">
            <v>-0.05</v>
          </cell>
          <cell r="W306">
            <v>0</v>
          </cell>
          <cell r="X306">
            <v>0</v>
          </cell>
          <cell r="Y306">
            <v>-2.5000000000000008E-2</v>
          </cell>
          <cell r="Z306">
            <v>46068750</v>
          </cell>
          <cell r="AA306">
            <v>45469856.25</v>
          </cell>
          <cell r="AB306">
            <v>5306332224.375</v>
          </cell>
          <cell r="AC306">
            <v>41390105.045454547</v>
          </cell>
          <cell r="AD306">
            <v>4830225258.8045454</v>
          </cell>
          <cell r="AE306" t="str">
            <v>Còn hàng</v>
          </cell>
          <cell r="AF306">
            <v>0</v>
          </cell>
        </row>
        <row r="307">
          <cell r="E307" t="str">
            <v>S4-1208</v>
          </cell>
          <cell r="F307" t="str">
            <v>S4</v>
          </cell>
          <cell r="G307" t="str">
            <v>12</v>
          </cell>
          <cell r="H307" t="str">
            <v>08</v>
          </cell>
          <cell r="I307" t="str">
            <v>3PN</v>
          </cell>
          <cell r="J307" t="str">
            <v>Nam</v>
          </cell>
          <cell r="K307" t="str">
            <v>Tây</v>
          </cell>
          <cell r="L307">
            <v>123.9</v>
          </cell>
          <cell r="M307">
            <v>116.7</v>
          </cell>
          <cell r="N307">
            <v>0</v>
          </cell>
          <cell r="O307" t="str">
            <v>Sân Golf, biệt thự</v>
          </cell>
          <cell r="P307">
            <v>2.5000000000000001E-2</v>
          </cell>
          <cell r="Q307">
            <v>5.0000000000000001E-3</v>
          </cell>
          <cell r="R307">
            <v>-5.0000000000000001E-3</v>
          </cell>
          <cell r="S307">
            <v>-0.05</v>
          </cell>
          <cell r="T307">
            <v>0.03</v>
          </cell>
          <cell r="U307">
            <v>0.08</v>
          </cell>
          <cell r="V307">
            <v>-0.05</v>
          </cell>
          <cell r="W307">
            <v>0</v>
          </cell>
          <cell r="X307">
            <v>0</v>
          </cell>
          <cell r="Y307">
            <v>3.4999999999999989E-2</v>
          </cell>
          <cell r="Z307">
            <v>48903749.999999993</v>
          </cell>
          <cell r="AA307">
            <v>48268001.249999993</v>
          </cell>
          <cell r="AB307">
            <v>5632875745.874999</v>
          </cell>
          <cell r="AC307">
            <v>43933873.227272719</v>
          </cell>
          <cell r="AD307">
            <v>5127083005.6227264</v>
          </cell>
          <cell r="AE307" t="str">
            <v>Còn hàng</v>
          </cell>
          <cell r="AF307">
            <v>0</v>
          </cell>
        </row>
        <row r="308">
          <cell r="E308" t="str">
            <v>S4-1211</v>
          </cell>
          <cell r="F308" t="str">
            <v>S4</v>
          </cell>
          <cell r="G308" t="str">
            <v>12</v>
          </cell>
          <cell r="H308" t="str">
            <v>11</v>
          </cell>
          <cell r="I308" t="str">
            <v>3PN</v>
          </cell>
          <cell r="J308" t="str">
            <v>Nam</v>
          </cell>
          <cell r="K308" t="str">
            <v>Đông</v>
          </cell>
          <cell r="L308">
            <v>112.5</v>
          </cell>
          <cell r="M308">
            <v>103.2</v>
          </cell>
          <cell r="N308" t="str">
            <v>Căn góc</v>
          </cell>
          <cell r="O308" t="str">
            <v>Nội khu</v>
          </cell>
          <cell r="P308">
            <v>2.5000000000000001E-2</v>
          </cell>
          <cell r="Q308">
            <v>0</v>
          </cell>
          <cell r="R308">
            <v>1.4999999999999999E-2</v>
          </cell>
          <cell r="S308">
            <v>0</v>
          </cell>
          <cell r="T308">
            <v>0.03</v>
          </cell>
          <cell r="U308">
            <v>0</v>
          </cell>
          <cell r="V308">
            <v>0</v>
          </cell>
          <cell r="W308">
            <v>0.05</v>
          </cell>
          <cell r="X308">
            <v>0</v>
          </cell>
          <cell r="Y308">
            <v>0.12000000000000001</v>
          </cell>
          <cell r="Z308">
            <v>52920000.000000007</v>
          </cell>
          <cell r="AA308">
            <v>52232040.000000007</v>
          </cell>
          <cell r="AB308">
            <v>5390346528.000001</v>
          </cell>
          <cell r="AC308">
            <v>47537544.81818182</v>
          </cell>
          <cell r="AD308">
            <v>4905874625.2363644</v>
          </cell>
          <cell r="AE308" t="str">
            <v>Còn hàng</v>
          </cell>
          <cell r="AF308">
            <v>0</v>
          </cell>
        </row>
        <row r="309">
          <cell r="E309" t="str">
            <v>S4-15A01</v>
          </cell>
          <cell r="F309" t="str">
            <v>S4</v>
          </cell>
          <cell r="G309" t="str">
            <v>15A</v>
          </cell>
          <cell r="H309" t="str">
            <v>01</v>
          </cell>
          <cell r="I309" t="str">
            <v>3PN</v>
          </cell>
          <cell r="J309" t="str">
            <v>Tây Bắc</v>
          </cell>
          <cell r="K309" t="str">
            <v>Đông Bắc</v>
          </cell>
          <cell r="L309">
            <v>112.5</v>
          </cell>
          <cell r="M309">
            <v>103.2</v>
          </cell>
          <cell r="N309" t="str">
            <v>Căn góc</v>
          </cell>
          <cell r="O309" t="str">
            <v>Nội khu</v>
          </cell>
          <cell r="P309">
            <v>0.02</v>
          </cell>
          <cell r="Q309">
            <v>0</v>
          </cell>
          <cell r="R309">
            <v>1.4999999999999999E-2</v>
          </cell>
          <cell r="S309">
            <v>0</v>
          </cell>
          <cell r="T309">
            <v>-0.01</v>
          </cell>
          <cell r="U309">
            <v>0</v>
          </cell>
          <cell r="V309">
            <v>0</v>
          </cell>
          <cell r="W309">
            <v>0.05</v>
          </cell>
          <cell r="X309">
            <v>0</v>
          </cell>
          <cell r="Y309">
            <v>7.5000000000000011E-2</v>
          </cell>
          <cell r="Z309">
            <v>50793750</v>
          </cell>
          <cell r="AA309">
            <v>50133431.25</v>
          </cell>
          <cell r="AB309">
            <v>5173770105</v>
          </cell>
          <cell r="AC309">
            <v>45629718.68181818</v>
          </cell>
          <cell r="AD309">
            <v>4708986967.9636364</v>
          </cell>
          <cell r="AE309" t="str">
            <v>Phú Điền</v>
          </cell>
          <cell r="AF309">
            <v>0</v>
          </cell>
        </row>
        <row r="310">
          <cell r="E310" t="str">
            <v>S4-15A02</v>
          </cell>
          <cell r="F310" t="str">
            <v>S4</v>
          </cell>
          <cell r="G310" t="str">
            <v>15A</v>
          </cell>
          <cell r="H310" t="str">
            <v>02</v>
          </cell>
          <cell r="I310" t="str">
            <v>3PN</v>
          </cell>
          <cell r="J310" t="str">
            <v>Tây Bắc</v>
          </cell>
          <cell r="K310" t="str">
            <v>Tây Nam</v>
          </cell>
          <cell r="L310">
            <v>112.5</v>
          </cell>
          <cell r="M310">
            <v>103.2</v>
          </cell>
          <cell r="N310" t="str">
            <v>Căn góc</v>
          </cell>
          <cell r="O310" t="str">
            <v>S-School, Sông Hồng</v>
          </cell>
          <cell r="P310">
            <v>0.02</v>
          </cell>
          <cell r="Q310">
            <v>0</v>
          </cell>
          <cell r="R310">
            <v>1.4999999999999999E-2</v>
          </cell>
          <cell r="S310">
            <v>0</v>
          </cell>
          <cell r="T310">
            <v>-0.01</v>
          </cell>
          <cell r="U310">
            <v>0.06</v>
          </cell>
          <cell r="V310">
            <v>0</v>
          </cell>
          <cell r="W310">
            <v>0.05</v>
          </cell>
          <cell r="X310">
            <v>0</v>
          </cell>
          <cell r="Y310">
            <v>0.13500000000000001</v>
          </cell>
          <cell r="Z310">
            <v>53628750</v>
          </cell>
          <cell r="AA310">
            <v>52931576.25</v>
          </cell>
          <cell r="AB310">
            <v>5462538669</v>
          </cell>
          <cell r="AC310">
            <v>48173486.86363636</v>
          </cell>
          <cell r="AD310">
            <v>4971503844.3272724</v>
          </cell>
          <cell r="AE310" t="str">
            <v>Phú Điền</v>
          </cell>
          <cell r="AF310">
            <v>0</v>
          </cell>
        </row>
        <row r="311">
          <cell r="E311" t="str">
            <v>S4-15A03</v>
          </cell>
          <cell r="F311" t="str">
            <v>S4</v>
          </cell>
          <cell r="G311" t="str">
            <v>15A</v>
          </cell>
          <cell r="H311" t="str">
            <v>03</v>
          </cell>
          <cell r="I311" t="str">
            <v>2PN</v>
          </cell>
          <cell r="J311" t="str">
            <v>Tây Nam</v>
          </cell>
          <cell r="K311" t="str">
            <v>Đông Bắc</v>
          </cell>
          <cell r="L311">
            <v>96.3</v>
          </cell>
          <cell r="M311">
            <v>90</v>
          </cell>
          <cell r="N311">
            <v>0</v>
          </cell>
          <cell r="O311" t="str">
            <v>Nội khu</v>
          </cell>
          <cell r="P311">
            <v>0.02</v>
          </cell>
          <cell r="Q311">
            <v>0</v>
          </cell>
          <cell r="R311">
            <v>0</v>
          </cell>
          <cell r="S311">
            <v>-5.0000000000000001E-3</v>
          </cell>
          <cell r="T311">
            <v>0.01</v>
          </cell>
          <cell r="U311">
            <v>0</v>
          </cell>
          <cell r="V311">
            <v>0.03</v>
          </cell>
          <cell r="W311">
            <v>0</v>
          </cell>
          <cell r="X311">
            <v>0</v>
          </cell>
          <cell r="Y311">
            <v>5.5E-2</v>
          </cell>
          <cell r="Z311">
            <v>49848750</v>
          </cell>
          <cell r="AA311">
            <v>49200716.25</v>
          </cell>
          <cell r="AB311">
            <v>4428064462.5</v>
          </cell>
          <cell r="AC311">
            <v>44781795.954545453</v>
          </cell>
          <cell r="AD311">
            <v>4030361635.9090905</v>
          </cell>
          <cell r="AE311" t="str">
            <v>Phú Điền</v>
          </cell>
          <cell r="AF311">
            <v>0</v>
          </cell>
        </row>
        <row r="312">
          <cell r="E312" t="str">
            <v>S4-15A06</v>
          </cell>
          <cell r="F312" t="str">
            <v>S4</v>
          </cell>
          <cell r="G312" t="str">
            <v>15A</v>
          </cell>
          <cell r="H312" t="str">
            <v>06</v>
          </cell>
          <cell r="I312" t="str">
            <v>3PN</v>
          </cell>
          <cell r="J312" t="str">
            <v>Tây Bắc</v>
          </cell>
          <cell r="K312" t="str">
            <v>Tây Nam</v>
          </cell>
          <cell r="L312">
            <v>123.9</v>
          </cell>
          <cell r="M312">
            <v>116.7</v>
          </cell>
          <cell r="N312">
            <v>0</v>
          </cell>
          <cell r="O312" t="str">
            <v>S-School, Sông Hồng</v>
          </cell>
          <cell r="P312">
            <v>0.02</v>
          </cell>
          <cell r="Q312">
            <v>5.0000000000000001E-3</v>
          </cell>
          <cell r="R312">
            <v>-5.0000000000000001E-3</v>
          </cell>
          <cell r="S312">
            <v>-0.05</v>
          </cell>
          <cell r="T312">
            <v>-0.01</v>
          </cell>
          <cell r="U312">
            <v>0.06</v>
          </cell>
          <cell r="V312">
            <v>-0.05</v>
          </cell>
          <cell r="W312">
            <v>0</v>
          </cell>
          <cell r="X312">
            <v>0</v>
          </cell>
          <cell r="Y312">
            <v>-3.0000000000000006E-2</v>
          </cell>
          <cell r="Z312">
            <v>45832500</v>
          </cell>
          <cell r="AA312">
            <v>45236677.5</v>
          </cell>
          <cell r="AB312">
            <v>5279120264.25</v>
          </cell>
          <cell r="AC312">
            <v>41178124.36363636</v>
          </cell>
          <cell r="AD312">
            <v>4805487113.2363634</v>
          </cell>
          <cell r="AE312" t="str">
            <v>Phú Điền</v>
          </cell>
          <cell r="AF312">
            <v>0</v>
          </cell>
        </row>
        <row r="313">
          <cell r="E313" t="str">
            <v>S4-15A08</v>
          </cell>
          <cell r="F313" t="str">
            <v>S4</v>
          </cell>
          <cell r="G313" t="str">
            <v>15A</v>
          </cell>
          <cell r="H313" t="str">
            <v>08</v>
          </cell>
          <cell r="I313" t="str">
            <v>3PN</v>
          </cell>
          <cell r="J313" t="str">
            <v>Nam</v>
          </cell>
          <cell r="K313" t="str">
            <v>Tây</v>
          </cell>
          <cell r="L313">
            <v>123.9</v>
          </cell>
          <cell r="M313">
            <v>116.7</v>
          </cell>
          <cell r="N313">
            <v>0</v>
          </cell>
          <cell r="O313" t="str">
            <v>Sân Golf, biệt thự</v>
          </cell>
          <cell r="P313">
            <v>0.02</v>
          </cell>
          <cell r="Q313">
            <v>5.0000000000000001E-3</v>
          </cell>
          <cell r="R313">
            <v>-5.0000000000000001E-3</v>
          </cell>
          <cell r="S313">
            <v>-0.05</v>
          </cell>
          <cell r="T313">
            <v>0.03</v>
          </cell>
          <cell r="U313">
            <v>0.08</v>
          </cell>
          <cell r="V313">
            <v>-0.05</v>
          </cell>
          <cell r="W313">
            <v>0</v>
          </cell>
          <cell r="X313">
            <v>0</v>
          </cell>
          <cell r="Y313">
            <v>0.03</v>
          </cell>
          <cell r="Z313">
            <v>48667500</v>
          </cell>
          <cell r="AA313">
            <v>48034822.5</v>
          </cell>
          <cell r="AB313">
            <v>5605663785.75</v>
          </cell>
          <cell r="AC313">
            <v>43721892.545454547</v>
          </cell>
          <cell r="AD313">
            <v>5102344860.0545454</v>
          </cell>
          <cell r="AE313" t="str">
            <v>Phú Điền</v>
          </cell>
          <cell r="AF313">
            <v>0</v>
          </cell>
        </row>
        <row r="314">
          <cell r="E314" t="str">
            <v>S4-15A11</v>
          </cell>
          <cell r="F314" t="str">
            <v>S4</v>
          </cell>
          <cell r="G314" t="str">
            <v>15A</v>
          </cell>
          <cell r="H314" t="str">
            <v>11</v>
          </cell>
          <cell r="I314" t="str">
            <v>3PN</v>
          </cell>
          <cell r="J314" t="str">
            <v>Nam</v>
          </cell>
          <cell r="K314" t="str">
            <v>Đông</v>
          </cell>
          <cell r="L314">
            <v>112.5</v>
          </cell>
          <cell r="M314">
            <v>103.2</v>
          </cell>
          <cell r="N314" t="str">
            <v>Căn góc</v>
          </cell>
          <cell r="O314" t="str">
            <v>Nội khu</v>
          </cell>
          <cell r="P314">
            <v>0.02</v>
          </cell>
          <cell r="Q314">
            <v>0</v>
          </cell>
          <cell r="R314">
            <v>1.4999999999999999E-2</v>
          </cell>
          <cell r="S314">
            <v>0</v>
          </cell>
          <cell r="T314">
            <v>0.03</v>
          </cell>
          <cell r="U314">
            <v>0</v>
          </cell>
          <cell r="V314">
            <v>0</v>
          </cell>
          <cell r="W314">
            <v>0.05</v>
          </cell>
          <cell r="X314">
            <v>0</v>
          </cell>
          <cell r="Y314">
            <v>0.115</v>
          </cell>
          <cell r="Z314">
            <v>52683750</v>
          </cell>
          <cell r="AA314">
            <v>51998861.25</v>
          </cell>
          <cell r="AB314">
            <v>5366282481</v>
          </cell>
          <cell r="AC314">
            <v>47325564.136363633</v>
          </cell>
          <cell r="AD314">
            <v>4883998218.8727274</v>
          </cell>
          <cell r="AE314" t="str">
            <v>Phú Điền</v>
          </cell>
          <cell r="AF314">
            <v>0</v>
          </cell>
        </row>
        <row r="315">
          <cell r="E315" t="str">
            <v>S4-1502</v>
          </cell>
          <cell r="F315" t="str">
            <v>S4</v>
          </cell>
          <cell r="G315" t="str">
            <v>15</v>
          </cell>
          <cell r="H315" t="str">
            <v>02</v>
          </cell>
          <cell r="I315" t="str">
            <v>3PN</v>
          </cell>
          <cell r="J315" t="str">
            <v>Tây Bắc</v>
          </cell>
          <cell r="K315" t="str">
            <v>Tây Nam</v>
          </cell>
          <cell r="L315">
            <v>112.5</v>
          </cell>
          <cell r="M315">
            <v>103.2</v>
          </cell>
          <cell r="N315" t="str">
            <v>Căn góc</v>
          </cell>
          <cell r="O315" t="str">
            <v>S-School, Sông Hồng</v>
          </cell>
          <cell r="P315">
            <v>0.04</v>
          </cell>
          <cell r="Q315">
            <v>0</v>
          </cell>
          <cell r="R315">
            <v>1.4999999999999999E-2</v>
          </cell>
          <cell r="S315">
            <v>0</v>
          </cell>
          <cell r="T315">
            <v>-0.01</v>
          </cell>
          <cell r="U315">
            <v>0.06</v>
          </cell>
          <cell r="V315">
            <v>0</v>
          </cell>
          <cell r="W315">
            <v>0.05</v>
          </cell>
          <cell r="X315">
            <v>0</v>
          </cell>
          <cell r="Y315">
            <v>0.155</v>
          </cell>
          <cell r="Z315">
            <v>54573750</v>
          </cell>
          <cell r="AA315">
            <v>53864291.25</v>
          </cell>
          <cell r="AB315">
            <v>5558794857</v>
          </cell>
          <cell r="AC315">
            <v>49021409.590909079</v>
          </cell>
          <cell r="AD315">
            <v>5059009469.7818174</v>
          </cell>
          <cell r="AE315" t="str">
            <v>Còn hàng</v>
          </cell>
          <cell r="AF315">
            <v>0</v>
          </cell>
        </row>
        <row r="316">
          <cell r="E316" t="str">
            <v>S4-1506</v>
          </cell>
          <cell r="F316" t="str">
            <v>S4</v>
          </cell>
          <cell r="G316" t="str">
            <v>15</v>
          </cell>
          <cell r="H316" t="str">
            <v>06</v>
          </cell>
          <cell r="I316" t="str">
            <v>3PN</v>
          </cell>
          <cell r="J316" t="str">
            <v>Tây Bắc</v>
          </cell>
          <cell r="K316" t="str">
            <v>Tây Nam</v>
          </cell>
          <cell r="L316">
            <v>123.9</v>
          </cell>
          <cell r="M316">
            <v>116.7</v>
          </cell>
          <cell r="N316">
            <v>0</v>
          </cell>
          <cell r="O316" t="str">
            <v>S-School, Sông Hồng</v>
          </cell>
          <cell r="P316">
            <v>0.04</v>
          </cell>
          <cell r="Q316">
            <v>5.0000000000000001E-3</v>
          </cell>
          <cell r="R316">
            <v>-5.0000000000000001E-3</v>
          </cell>
          <cell r="S316">
            <v>-0.05</v>
          </cell>
          <cell r="T316">
            <v>-0.01</v>
          </cell>
          <cell r="U316">
            <v>0.06</v>
          </cell>
          <cell r="V316">
            <v>-0.05</v>
          </cell>
          <cell r="W316">
            <v>0</v>
          </cell>
          <cell r="X316">
            <v>0</v>
          </cell>
          <cell r="Y316">
            <v>-1.0000000000000009E-2</v>
          </cell>
          <cell r="Z316">
            <v>46777500</v>
          </cell>
          <cell r="AA316">
            <v>46169392.5</v>
          </cell>
          <cell r="AB316">
            <v>5387968104.75</v>
          </cell>
          <cell r="AC316">
            <v>42026047.090909086</v>
          </cell>
          <cell r="AD316">
            <v>4904439695.5090904</v>
          </cell>
          <cell r="AE316" t="str">
            <v>Còn hàng</v>
          </cell>
          <cell r="AF316">
            <v>0</v>
          </cell>
        </row>
        <row r="317">
          <cell r="E317" t="str">
            <v>S4-1511</v>
          </cell>
          <cell r="F317" t="str">
            <v>S4</v>
          </cell>
          <cell r="G317" t="str">
            <v>15</v>
          </cell>
          <cell r="H317" t="str">
            <v>11</v>
          </cell>
          <cell r="I317" t="str">
            <v>3PN</v>
          </cell>
          <cell r="J317" t="str">
            <v>Nam</v>
          </cell>
          <cell r="K317" t="str">
            <v>Đông</v>
          </cell>
          <cell r="L317">
            <v>112.5</v>
          </cell>
          <cell r="M317">
            <v>103.2</v>
          </cell>
          <cell r="N317" t="str">
            <v>Căn góc</v>
          </cell>
          <cell r="O317" t="str">
            <v>Nội khu</v>
          </cell>
          <cell r="P317">
            <v>0.04</v>
          </cell>
          <cell r="Q317">
            <v>0</v>
          </cell>
          <cell r="R317">
            <v>1.4999999999999999E-2</v>
          </cell>
          <cell r="S317">
            <v>0</v>
          </cell>
          <cell r="T317">
            <v>0.03</v>
          </cell>
          <cell r="U317">
            <v>0</v>
          </cell>
          <cell r="V317">
            <v>0</v>
          </cell>
          <cell r="W317">
            <v>0.05</v>
          </cell>
          <cell r="X317">
            <v>0</v>
          </cell>
          <cell r="Y317">
            <v>0.13500000000000001</v>
          </cell>
          <cell r="Z317">
            <v>53628750</v>
          </cell>
          <cell r="AA317">
            <v>52931576.25</v>
          </cell>
          <cell r="AB317">
            <v>5462538669</v>
          </cell>
          <cell r="AC317">
            <v>48173486.86363636</v>
          </cell>
          <cell r="AD317">
            <v>4971503844.3272724</v>
          </cell>
          <cell r="AE317" t="str">
            <v>Còn hàng</v>
          </cell>
          <cell r="AF317">
            <v>0</v>
          </cell>
        </row>
        <row r="318">
          <cell r="E318" t="str">
            <v>S4-1601</v>
          </cell>
          <cell r="F318" t="str">
            <v>S4</v>
          </cell>
          <cell r="G318" t="str">
            <v>16</v>
          </cell>
          <cell r="H318" t="str">
            <v>01</v>
          </cell>
          <cell r="I318" t="str">
            <v>3PN</v>
          </cell>
          <cell r="J318" t="str">
            <v>Tây Bắc</v>
          </cell>
          <cell r="K318" t="str">
            <v>Đông Bắc</v>
          </cell>
          <cell r="L318">
            <v>112.5</v>
          </cell>
          <cell r="M318">
            <v>103.2</v>
          </cell>
          <cell r="N318" t="str">
            <v>Căn góc</v>
          </cell>
          <cell r="O318" t="str">
            <v>Nội khu</v>
          </cell>
          <cell r="P318">
            <v>0.05</v>
          </cell>
          <cell r="Q318">
            <v>0</v>
          </cell>
          <cell r="R318">
            <v>1.4999999999999999E-2</v>
          </cell>
          <cell r="S318">
            <v>0</v>
          </cell>
          <cell r="T318">
            <v>-0.01</v>
          </cell>
          <cell r="U318">
            <v>0</v>
          </cell>
          <cell r="V318">
            <v>0</v>
          </cell>
          <cell r="W318">
            <v>0.05</v>
          </cell>
          <cell r="X318">
            <v>5.0000000000000001E-3</v>
          </cell>
          <cell r="Y318">
            <v>0.11000000000000001</v>
          </cell>
          <cell r="Z318">
            <v>52447500.000000007</v>
          </cell>
          <cell r="AA318">
            <v>51765682.500000007</v>
          </cell>
          <cell r="AB318">
            <v>5342218434.000001</v>
          </cell>
          <cell r="AC318">
            <v>47113583.454545461</v>
          </cell>
          <cell r="AD318">
            <v>4862121812.5090914</v>
          </cell>
          <cell r="AE318" t="str">
            <v>Còn hàng</v>
          </cell>
          <cell r="AF318">
            <v>0</v>
          </cell>
        </row>
        <row r="319">
          <cell r="E319" t="str">
            <v>S4-1608</v>
          </cell>
          <cell r="F319" t="str">
            <v>S4</v>
          </cell>
          <cell r="G319" t="str">
            <v>16</v>
          </cell>
          <cell r="H319" t="str">
            <v>08</v>
          </cell>
          <cell r="I319" t="str">
            <v>3PN</v>
          </cell>
          <cell r="J319" t="str">
            <v>Nam</v>
          </cell>
          <cell r="K319" t="str">
            <v>Tây</v>
          </cell>
          <cell r="L319">
            <v>123.9</v>
          </cell>
          <cell r="M319">
            <v>116.7</v>
          </cell>
          <cell r="N319">
            <v>0</v>
          </cell>
          <cell r="O319" t="str">
            <v>Sân Golf, biệt thự</v>
          </cell>
          <cell r="P319">
            <v>0.05</v>
          </cell>
          <cell r="Q319">
            <v>5.0000000000000001E-3</v>
          </cell>
          <cell r="R319">
            <v>-5.0000000000000001E-3</v>
          </cell>
          <cell r="S319">
            <v>-0.05</v>
          </cell>
          <cell r="T319">
            <v>0.03</v>
          </cell>
          <cell r="U319">
            <v>0.08</v>
          </cell>
          <cell r="V319">
            <v>-0.05</v>
          </cell>
          <cell r="W319">
            <v>0</v>
          </cell>
          <cell r="X319">
            <v>5.0000000000000001E-3</v>
          </cell>
          <cell r="Y319">
            <v>6.5000000000000002E-2</v>
          </cell>
          <cell r="Z319">
            <v>50321250</v>
          </cell>
          <cell r="AA319">
            <v>49667073.75</v>
          </cell>
          <cell r="AB319">
            <v>5796147506.625</v>
          </cell>
          <cell r="AC319">
            <v>45205757.318181813</v>
          </cell>
          <cell r="AD319">
            <v>5275511879.0318174</v>
          </cell>
          <cell r="AE319" t="str">
            <v>Còn hàng</v>
          </cell>
          <cell r="AF319">
            <v>0</v>
          </cell>
        </row>
        <row r="320">
          <cell r="E320" t="str">
            <v>S4-1611</v>
          </cell>
          <cell r="F320" t="str">
            <v>S4</v>
          </cell>
          <cell r="G320" t="str">
            <v>16</v>
          </cell>
          <cell r="H320" t="str">
            <v>11</v>
          </cell>
          <cell r="I320" t="str">
            <v>3PN</v>
          </cell>
          <cell r="J320" t="str">
            <v>Nam</v>
          </cell>
          <cell r="K320" t="str">
            <v>Đông</v>
          </cell>
          <cell r="L320">
            <v>112.5</v>
          </cell>
          <cell r="M320">
            <v>103.2</v>
          </cell>
          <cell r="N320" t="str">
            <v>Căn góc</v>
          </cell>
          <cell r="O320" t="str">
            <v>Nội khu</v>
          </cell>
          <cell r="P320">
            <v>0.05</v>
          </cell>
          <cell r="Q320">
            <v>0</v>
          </cell>
          <cell r="R320">
            <v>1.4999999999999999E-2</v>
          </cell>
          <cell r="S320">
            <v>0</v>
          </cell>
          <cell r="T320">
            <v>0.03</v>
          </cell>
          <cell r="U320">
            <v>0</v>
          </cell>
          <cell r="V320">
            <v>0</v>
          </cell>
          <cell r="W320">
            <v>0.05</v>
          </cell>
          <cell r="X320">
            <v>5.0000000000000001E-3</v>
          </cell>
          <cell r="Y320">
            <v>0.15000000000000002</v>
          </cell>
          <cell r="Z320">
            <v>54337499.999999993</v>
          </cell>
          <cell r="AA320">
            <v>53631112.499999993</v>
          </cell>
          <cell r="AB320">
            <v>5534730809.999999</v>
          </cell>
          <cell r="AC320">
            <v>48809428.909090891</v>
          </cell>
          <cell r="AD320">
            <v>5037133063.4181805</v>
          </cell>
          <cell r="AE320" t="str">
            <v>Còn hàng</v>
          </cell>
          <cell r="AF320">
            <v>0</v>
          </cell>
        </row>
        <row r="321">
          <cell r="E321" t="str">
            <v>S4-1802</v>
          </cell>
          <cell r="F321" t="str">
            <v>S4</v>
          </cell>
          <cell r="G321" t="str">
            <v>18</v>
          </cell>
          <cell r="H321" t="str">
            <v>02</v>
          </cell>
          <cell r="I321" t="str">
            <v>3PN</v>
          </cell>
          <cell r="J321" t="str">
            <v>Tây Bắc</v>
          </cell>
          <cell r="K321" t="str">
            <v>Tây Nam</v>
          </cell>
          <cell r="L321">
            <v>112.5</v>
          </cell>
          <cell r="M321">
            <v>103.2</v>
          </cell>
          <cell r="N321" t="str">
            <v>Căn góc</v>
          </cell>
          <cell r="O321" t="str">
            <v>S-School, Sông Hồng</v>
          </cell>
          <cell r="P321">
            <v>0.05</v>
          </cell>
          <cell r="Q321">
            <v>0</v>
          </cell>
          <cell r="R321">
            <v>1.4999999999999999E-2</v>
          </cell>
          <cell r="S321">
            <v>0</v>
          </cell>
          <cell r="T321">
            <v>-0.01</v>
          </cell>
          <cell r="U321">
            <v>0.06</v>
          </cell>
          <cell r="V321">
            <v>0</v>
          </cell>
          <cell r="W321">
            <v>0.05</v>
          </cell>
          <cell r="X321">
            <v>0</v>
          </cell>
          <cell r="Y321">
            <v>0.16499999999999998</v>
          </cell>
          <cell r="Z321">
            <v>55046250</v>
          </cell>
          <cell r="AA321">
            <v>54330648.75</v>
          </cell>
          <cell r="AB321">
            <v>5606922951</v>
          </cell>
          <cell r="AC321">
            <v>49445370.954545446</v>
          </cell>
          <cell r="AD321">
            <v>5102762282.5090904</v>
          </cell>
          <cell r="AE321" t="str">
            <v>Còn hàng</v>
          </cell>
          <cell r="AF321">
            <v>0</v>
          </cell>
        </row>
        <row r="322">
          <cell r="E322" t="str">
            <v>S4-1809</v>
          </cell>
          <cell r="F322" t="str">
            <v>S4</v>
          </cell>
          <cell r="G322" t="str">
            <v>18</v>
          </cell>
          <cell r="H322" t="str">
            <v>09</v>
          </cell>
          <cell r="I322" t="str">
            <v>2PN</v>
          </cell>
          <cell r="J322" t="str">
            <v>Tây</v>
          </cell>
          <cell r="K322" t="str">
            <v>Đông</v>
          </cell>
          <cell r="L322">
            <v>96.3</v>
          </cell>
          <cell r="M322">
            <v>90</v>
          </cell>
          <cell r="N322">
            <v>0</v>
          </cell>
          <cell r="O322" t="str">
            <v>Nội khu</v>
          </cell>
          <cell r="P322">
            <v>0.05</v>
          </cell>
          <cell r="Q322">
            <v>0</v>
          </cell>
          <cell r="R322">
            <v>0</v>
          </cell>
          <cell r="S322">
            <v>-5.0000000000000001E-3</v>
          </cell>
          <cell r="T322">
            <v>-0.02</v>
          </cell>
          <cell r="U322">
            <v>0</v>
          </cell>
          <cell r="V322">
            <v>0.03</v>
          </cell>
          <cell r="W322">
            <v>0</v>
          </cell>
          <cell r="X322">
            <v>0</v>
          </cell>
          <cell r="Y322">
            <v>5.5000000000000007E-2</v>
          </cell>
          <cell r="Z322">
            <v>49848750</v>
          </cell>
          <cell r="AA322">
            <v>49200716.25</v>
          </cell>
          <cell r="AB322">
            <v>4428064462.5</v>
          </cell>
          <cell r="AC322">
            <v>44781795.954545453</v>
          </cell>
          <cell r="AD322">
            <v>4030361635.9090905</v>
          </cell>
          <cell r="AE322" t="str">
            <v>Còn hàng</v>
          </cell>
          <cell r="AF322">
            <v>0</v>
          </cell>
        </row>
        <row r="323">
          <cell r="E323" t="str">
            <v>S4-1811</v>
          </cell>
          <cell r="F323" t="str">
            <v>S4</v>
          </cell>
          <cell r="G323" t="str">
            <v>18</v>
          </cell>
          <cell r="H323" t="str">
            <v>11</v>
          </cell>
          <cell r="I323" t="str">
            <v>3PN</v>
          </cell>
          <cell r="J323" t="str">
            <v>Nam</v>
          </cell>
          <cell r="K323" t="str">
            <v>Đông</v>
          </cell>
          <cell r="L323">
            <v>112.5</v>
          </cell>
          <cell r="M323">
            <v>103.2</v>
          </cell>
          <cell r="N323" t="str">
            <v>Căn góc</v>
          </cell>
          <cell r="O323" t="str">
            <v>Nội khu</v>
          </cell>
          <cell r="P323">
            <v>0.05</v>
          </cell>
          <cell r="Q323">
            <v>0</v>
          </cell>
          <cell r="R323">
            <v>1.4999999999999999E-2</v>
          </cell>
          <cell r="S323">
            <v>0</v>
          </cell>
          <cell r="T323">
            <v>0.03</v>
          </cell>
          <cell r="U323">
            <v>0</v>
          </cell>
          <cell r="V323">
            <v>0</v>
          </cell>
          <cell r="W323">
            <v>0.05</v>
          </cell>
          <cell r="X323">
            <v>0</v>
          </cell>
          <cell r="Y323">
            <v>0.14500000000000002</v>
          </cell>
          <cell r="Z323">
            <v>54101250</v>
          </cell>
          <cell r="AA323">
            <v>53397933.75</v>
          </cell>
          <cell r="AB323">
            <v>5510666763</v>
          </cell>
          <cell r="AC323">
            <v>48597448.227272727</v>
          </cell>
          <cell r="AD323">
            <v>5015256657.0545454</v>
          </cell>
          <cell r="AE323" t="str">
            <v>Còn hàng</v>
          </cell>
          <cell r="AF323">
            <v>0</v>
          </cell>
        </row>
        <row r="324">
          <cell r="E324" t="str">
            <v>S4-1901</v>
          </cell>
          <cell r="F324" t="str">
            <v>S4</v>
          </cell>
          <cell r="G324" t="str">
            <v>19</v>
          </cell>
          <cell r="H324" t="str">
            <v>01</v>
          </cell>
          <cell r="I324" t="str">
            <v>3PN</v>
          </cell>
          <cell r="J324" t="str">
            <v>Tây Bắc</v>
          </cell>
          <cell r="K324" t="str">
            <v>Đông Bắc</v>
          </cell>
          <cell r="L324">
            <v>112.5</v>
          </cell>
          <cell r="M324">
            <v>103.2</v>
          </cell>
          <cell r="N324" t="str">
            <v>Căn góc</v>
          </cell>
          <cell r="O324" t="str">
            <v>Nội khu</v>
          </cell>
          <cell r="P324">
            <v>5.5E-2</v>
          </cell>
          <cell r="Q324">
            <v>0</v>
          </cell>
          <cell r="R324">
            <v>1.4999999999999999E-2</v>
          </cell>
          <cell r="S324">
            <v>0</v>
          </cell>
          <cell r="T324">
            <v>-0.01</v>
          </cell>
          <cell r="U324">
            <v>0</v>
          </cell>
          <cell r="V324">
            <v>0</v>
          </cell>
          <cell r="W324">
            <v>0.05</v>
          </cell>
          <cell r="X324">
            <v>0</v>
          </cell>
          <cell r="Y324">
            <v>0.11000000000000001</v>
          </cell>
          <cell r="Z324">
            <v>52447500.000000007</v>
          </cell>
          <cell r="AA324">
            <v>51765682.500000007</v>
          </cell>
          <cell r="AB324">
            <v>5342218434.000001</v>
          </cell>
          <cell r="AC324">
            <v>47113583.454545461</v>
          </cell>
          <cell r="AD324">
            <v>4862121812.5090914</v>
          </cell>
          <cell r="AE324" t="str">
            <v>Còn hàng</v>
          </cell>
          <cell r="AF324">
            <v>0</v>
          </cell>
        </row>
        <row r="325">
          <cell r="E325" t="str">
            <v>S4-1908</v>
          </cell>
          <cell r="F325" t="str">
            <v>S4</v>
          </cell>
          <cell r="G325" t="str">
            <v>19</v>
          </cell>
          <cell r="H325" t="str">
            <v>08</v>
          </cell>
          <cell r="I325" t="str">
            <v>3PN</v>
          </cell>
          <cell r="J325" t="str">
            <v>Nam</v>
          </cell>
          <cell r="K325" t="str">
            <v>Tây</v>
          </cell>
          <cell r="L325">
            <v>123.9</v>
          </cell>
          <cell r="M325">
            <v>116.7</v>
          </cell>
          <cell r="N325">
            <v>0</v>
          </cell>
          <cell r="O325" t="str">
            <v>Sân Golf, biệt thự</v>
          </cell>
          <cell r="P325">
            <v>5.5E-2</v>
          </cell>
          <cell r="Q325">
            <v>5.0000000000000001E-3</v>
          </cell>
          <cell r="R325">
            <v>-5.0000000000000001E-3</v>
          </cell>
          <cell r="S325">
            <v>-0.05</v>
          </cell>
          <cell r="T325">
            <v>0.03</v>
          </cell>
          <cell r="U325">
            <v>0.08</v>
          </cell>
          <cell r="V325">
            <v>-0.05</v>
          </cell>
          <cell r="W325">
            <v>0</v>
          </cell>
          <cell r="X325">
            <v>0</v>
          </cell>
          <cell r="Y325">
            <v>6.4999999999999988E-2</v>
          </cell>
          <cell r="Z325">
            <v>50321250</v>
          </cell>
          <cell r="AA325">
            <v>49667073.75</v>
          </cell>
          <cell r="AB325">
            <v>5796147506.625</v>
          </cell>
          <cell r="AC325">
            <v>45205757.318181813</v>
          </cell>
          <cell r="AD325">
            <v>5275511879.0318174</v>
          </cell>
          <cell r="AE325" t="str">
            <v>Còn hàng</v>
          </cell>
          <cell r="AF325">
            <v>0</v>
          </cell>
        </row>
        <row r="326">
          <cell r="E326" t="str">
            <v>S4-1911</v>
          </cell>
          <cell r="F326" t="str">
            <v>S4</v>
          </cell>
          <cell r="G326" t="str">
            <v>19</v>
          </cell>
          <cell r="H326" t="str">
            <v>11</v>
          </cell>
          <cell r="I326" t="str">
            <v>3PN</v>
          </cell>
          <cell r="J326" t="str">
            <v>Nam</v>
          </cell>
          <cell r="K326" t="str">
            <v>Đông</v>
          </cell>
          <cell r="L326">
            <v>112.5</v>
          </cell>
          <cell r="M326">
            <v>103.2</v>
          </cell>
          <cell r="N326" t="str">
            <v>Căn góc</v>
          </cell>
          <cell r="O326" t="str">
            <v>Nội khu</v>
          </cell>
          <cell r="P326">
            <v>5.5E-2</v>
          </cell>
          <cell r="Q326">
            <v>0</v>
          </cell>
          <cell r="R326">
            <v>1.4999999999999999E-2</v>
          </cell>
          <cell r="S326">
            <v>0</v>
          </cell>
          <cell r="T326">
            <v>0.03</v>
          </cell>
          <cell r="U326">
            <v>0</v>
          </cell>
          <cell r="V326">
            <v>0</v>
          </cell>
          <cell r="W326">
            <v>0.05</v>
          </cell>
          <cell r="X326">
            <v>0</v>
          </cell>
          <cell r="Y326">
            <v>0.15000000000000002</v>
          </cell>
          <cell r="Z326">
            <v>54337499.999999993</v>
          </cell>
          <cell r="AA326">
            <v>53631112.499999993</v>
          </cell>
          <cell r="AB326">
            <v>5534730809.999999</v>
          </cell>
          <cell r="AC326">
            <v>48809428.909090891</v>
          </cell>
          <cell r="AD326">
            <v>5037133063.4181805</v>
          </cell>
          <cell r="AE326" t="str">
            <v>Còn hàng</v>
          </cell>
          <cell r="AF326">
            <v>0</v>
          </cell>
        </row>
        <row r="327">
          <cell r="E327" t="str">
            <v>S4-2001</v>
          </cell>
          <cell r="F327" t="str">
            <v>S4</v>
          </cell>
          <cell r="G327" t="str">
            <v>20</v>
          </cell>
          <cell r="H327" t="str">
            <v>01</v>
          </cell>
          <cell r="I327" t="str">
            <v>3PN</v>
          </cell>
          <cell r="J327" t="str">
            <v>Tây Bắc</v>
          </cell>
          <cell r="K327" t="str">
            <v>Đông Bắc</v>
          </cell>
          <cell r="L327">
            <v>112.5</v>
          </cell>
          <cell r="M327">
            <v>103.2</v>
          </cell>
          <cell r="N327" t="str">
            <v>Căn góc</v>
          </cell>
          <cell r="O327" t="str">
            <v>Nội khu</v>
          </cell>
          <cell r="P327">
            <v>0.06</v>
          </cell>
          <cell r="Q327">
            <v>0</v>
          </cell>
          <cell r="R327">
            <v>1.4999999999999999E-2</v>
          </cell>
          <cell r="S327">
            <v>0</v>
          </cell>
          <cell r="T327">
            <v>-0.01</v>
          </cell>
          <cell r="U327">
            <v>0</v>
          </cell>
          <cell r="V327">
            <v>0</v>
          </cell>
          <cell r="W327">
            <v>0.05</v>
          </cell>
          <cell r="X327">
            <v>5.0000000000000001E-3</v>
          </cell>
          <cell r="Y327">
            <v>0.12000000000000001</v>
          </cell>
          <cell r="Z327">
            <v>52920000.000000007</v>
          </cell>
          <cell r="AA327">
            <v>52232040.000000007</v>
          </cell>
          <cell r="AB327">
            <v>5390346528.000001</v>
          </cell>
          <cell r="AC327">
            <v>47537544.81818182</v>
          </cell>
          <cell r="AD327">
            <v>4905874625.2363644</v>
          </cell>
          <cell r="AE327" t="str">
            <v>Còn hàng</v>
          </cell>
          <cell r="AF327">
            <v>0</v>
          </cell>
        </row>
        <row r="328">
          <cell r="E328" t="str">
            <v>S4-2002</v>
          </cell>
          <cell r="F328" t="str">
            <v>S4</v>
          </cell>
          <cell r="G328" t="str">
            <v>20</v>
          </cell>
          <cell r="H328" t="str">
            <v>02</v>
          </cell>
          <cell r="I328" t="str">
            <v>3PN</v>
          </cell>
          <cell r="J328" t="str">
            <v>Tây Bắc</v>
          </cell>
          <cell r="K328" t="str">
            <v>Tây Nam</v>
          </cell>
          <cell r="L328">
            <v>112.5</v>
          </cell>
          <cell r="M328">
            <v>103.2</v>
          </cell>
          <cell r="N328" t="str">
            <v>Căn góc</v>
          </cell>
          <cell r="O328" t="str">
            <v>S-School, Sông Hồng</v>
          </cell>
          <cell r="P328">
            <v>0.06</v>
          </cell>
          <cell r="Q328">
            <v>0</v>
          </cell>
          <cell r="R328">
            <v>1.4999999999999999E-2</v>
          </cell>
          <cell r="S328">
            <v>0</v>
          </cell>
          <cell r="T328">
            <v>-0.01</v>
          </cell>
          <cell r="U328">
            <v>0.06</v>
          </cell>
          <cell r="V328">
            <v>0</v>
          </cell>
          <cell r="W328">
            <v>0.05</v>
          </cell>
          <cell r="X328">
            <v>5.0000000000000001E-3</v>
          </cell>
          <cell r="Y328">
            <v>0.18</v>
          </cell>
          <cell r="Z328">
            <v>55755000</v>
          </cell>
          <cell r="AA328">
            <v>55030185</v>
          </cell>
          <cell r="AB328">
            <v>5679115092</v>
          </cell>
          <cell r="AC328">
            <v>50081312.999999993</v>
          </cell>
          <cell r="AD328">
            <v>5168391501.5999994</v>
          </cell>
          <cell r="AE328" t="str">
            <v>Còn hàng</v>
          </cell>
          <cell r="AF328">
            <v>0</v>
          </cell>
        </row>
        <row r="329">
          <cell r="E329" t="str">
            <v>S4-2006</v>
          </cell>
          <cell r="F329" t="str">
            <v>S4</v>
          </cell>
          <cell r="G329" t="str">
            <v>20</v>
          </cell>
          <cell r="H329" t="str">
            <v>06</v>
          </cell>
          <cell r="I329" t="str">
            <v>3PN</v>
          </cell>
          <cell r="J329" t="str">
            <v>Tây Bắc</v>
          </cell>
          <cell r="K329" t="str">
            <v>Tây Nam</v>
          </cell>
          <cell r="L329">
            <v>123.9</v>
          </cell>
          <cell r="M329">
            <v>116.7</v>
          </cell>
          <cell r="N329">
            <v>0</v>
          </cell>
          <cell r="O329" t="str">
            <v>S-School, Sông Hồng</v>
          </cell>
          <cell r="P329">
            <v>0.06</v>
          </cell>
          <cell r="Q329">
            <v>5.0000000000000001E-3</v>
          </cell>
          <cell r="R329">
            <v>-5.0000000000000001E-3</v>
          </cell>
          <cell r="S329">
            <v>-0.05</v>
          </cell>
          <cell r="T329">
            <v>-0.01</v>
          </cell>
          <cell r="U329">
            <v>0.06</v>
          </cell>
          <cell r="V329">
            <v>-0.05</v>
          </cell>
          <cell r="W329">
            <v>0</v>
          </cell>
          <cell r="X329">
            <v>5.0000000000000001E-3</v>
          </cell>
          <cell r="Y329">
            <v>1.4999999999999996E-2</v>
          </cell>
          <cell r="Z329">
            <v>47958749.999999993</v>
          </cell>
          <cell r="AA329">
            <v>47335286.249999993</v>
          </cell>
          <cell r="AB329">
            <v>5524027905.374999</v>
          </cell>
          <cell r="AC329">
            <v>43085950.499999985</v>
          </cell>
          <cell r="AD329">
            <v>5028130423.3499985</v>
          </cell>
          <cell r="AE329" t="str">
            <v>Còn hàng</v>
          </cell>
          <cell r="AF329">
            <v>0</v>
          </cell>
        </row>
        <row r="330">
          <cell r="E330" t="str">
            <v>S4-2009</v>
          </cell>
          <cell r="F330" t="str">
            <v>S4</v>
          </cell>
          <cell r="G330" t="str">
            <v>20</v>
          </cell>
          <cell r="H330" t="str">
            <v>09</v>
          </cell>
          <cell r="I330" t="str">
            <v>2PN</v>
          </cell>
          <cell r="J330" t="str">
            <v>Tây</v>
          </cell>
          <cell r="K330" t="str">
            <v>Đông</v>
          </cell>
          <cell r="L330">
            <v>96.3</v>
          </cell>
          <cell r="M330">
            <v>90</v>
          </cell>
          <cell r="N330">
            <v>0</v>
          </cell>
          <cell r="O330" t="str">
            <v>Nội khu</v>
          </cell>
          <cell r="P330">
            <v>0.06</v>
          </cell>
          <cell r="Q330">
            <v>0</v>
          </cell>
          <cell r="R330">
            <v>0</v>
          </cell>
          <cell r="S330">
            <v>-5.0000000000000001E-3</v>
          </cell>
          <cell r="T330">
            <v>-0.02</v>
          </cell>
          <cell r="U330">
            <v>0</v>
          </cell>
          <cell r="V330">
            <v>0.03</v>
          </cell>
          <cell r="W330">
            <v>0</v>
          </cell>
          <cell r="X330">
            <v>5.0000000000000001E-3</v>
          </cell>
          <cell r="Y330">
            <v>7.0000000000000007E-2</v>
          </cell>
          <cell r="Z330">
            <v>50557500</v>
          </cell>
          <cell r="AA330">
            <v>49900252.5</v>
          </cell>
          <cell r="AB330">
            <v>4491022725</v>
          </cell>
          <cell r="AC330">
            <v>45417737.999999993</v>
          </cell>
          <cell r="AD330">
            <v>4087596419.9999995</v>
          </cell>
          <cell r="AE330" t="str">
            <v>Còn hàng</v>
          </cell>
          <cell r="AF330">
            <v>0</v>
          </cell>
        </row>
        <row r="331">
          <cell r="E331" t="str">
            <v>S4-2011</v>
          </cell>
          <cell r="F331" t="str">
            <v>S4</v>
          </cell>
          <cell r="G331" t="str">
            <v>20</v>
          </cell>
          <cell r="H331" t="str">
            <v>11</v>
          </cell>
          <cell r="I331" t="str">
            <v>3PN</v>
          </cell>
          <cell r="J331" t="str">
            <v>Nam</v>
          </cell>
          <cell r="K331" t="str">
            <v>Đông</v>
          </cell>
          <cell r="L331">
            <v>112.5</v>
          </cell>
          <cell r="M331">
            <v>103.2</v>
          </cell>
          <cell r="N331" t="str">
            <v>Căn góc</v>
          </cell>
          <cell r="O331" t="str">
            <v>Nội khu</v>
          </cell>
          <cell r="P331">
            <v>0.06</v>
          </cell>
          <cell r="Q331">
            <v>0</v>
          </cell>
          <cell r="R331">
            <v>1.4999999999999999E-2</v>
          </cell>
          <cell r="S331">
            <v>0</v>
          </cell>
          <cell r="T331">
            <v>0.03</v>
          </cell>
          <cell r="U331">
            <v>0</v>
          </cell>
          <cell r="V331">
            <v>0</v>
          </cell>
          <cell r="W331">
            <v>0.05</v>
          </cell>
          <cell r="X331">
            <v>5.0000000000000001E-3</v>
          </cell>
          <cell r="Y331">
            <v>0.16</v>
          </cell>
          <cell r="Z331">
            <v>54809999.999999993</v>
          </cell>
          <cell r="AA331">
            <v>54097469.999999993</v>
          </cell>
          <cell r="AB331">
            <v>5582858903.999999</v>
          </cell>
          <cell r="AC331">
            <v>49233390.272727259</v>
          </cell>
          <cell r="AD331">
            <v>5080885876.1454535</v>
          </cell>
          <cell r="AE331" t="str">
            <v>Còn hàng</v>
          </cell>
          <cell r="AF331">
            <v>0</v>
          </cell>
        </row>
        <row r="332">
          <cell r="E332" t="str">
            <v>S4-2012</v>
          </cell>
          <cell r="F332" t="str">
            <v>S4</v>
          </cell>
          <cell r="G332" t="str">
            <v>20</v>
          </cell>
          <cell r="H332" t="str">
            <v>12</v>
          </cell>
          <cell r="I332" t="str">
            <v>3PN</v>
          </cell>
          <cell r="J332" t="str">
            <v>Nam</v>
          </cell>
          <cell r="K332" t="str">
            <v>Tây</v>
          </cell>
          <cell r="L332">
            <v>112.5</v>
          </cell>
          <cell r="M332">
            <v>103.2</v>
          </cell>
          <cell r="N332" t="str">
            <v>Căn góc</v>
          </cell>
          <cell r="O332" t="str">
            <v>Sân Golf, biệt thự</v>
          </cell>
          <cell r="P332">
            <v>0.06</v>
          </cell>
          <cell r="Q332">
            <v>0</v>
          </cell>
          <cell r="R332">
            <v>1.4999999999999999E-2</v>
          </cell>
          <cell r="S332">
            <v>0</v>
          </cell>
          <cell r="T332">
            <v>0.03</v>
          </cell>
          <cell r="U332">
            <v>0.08</v>
          </cell>
          <cell r="V332">
            <v>0</v>
          </cell>
          <cell r="W332">
            <v>0.05</v>
          </cell>
          <cell r="X332">
            <v>5.0000000000000001E-3</v>
          </cell>
          <cell r="Y332">
            <v>0.24</v>
          </cell>
          <cell r="Z332">
            <v>58590000</v>
          </cell>
          <cell r="AA332">
            <v>57828330</v>
          </cell>
          <cell r="AB332">
            <v>5967883656</v>
          </cell>
          <cell r="AC332">
            <v>52625081.18181818</v>
          </cell>
          <cell r="AD332">
            <v>5430908377.9636364</v>
          </cell>
          <cell r="AE332" t="str">
            <v>Phú Điền</v>
          </cell>
          <cell r="AF332">
            <v>0</v>
          </cell>
        </row>
        <row r="333">
          <cell r="E333" t="str">
            <v>S4-2101</v>
          </cell>
          <cell r="F333" t="str">
            <v>S4</v>
          </cell>
          <cell r="G333" t="str">
            <v>21</v>
          </cell>
          <cell r="H333" t="str">
            <v>01</v>
          </cell>
          <cell r="I333" t="str">
            <v>3PN</v>
          </cell>
          <cell r="J333" t="str">
            <v>Tây Bắc</v>
          </cell>
          <cell r="K333" t="str">
            <v>Đông Bắc</v>
          </cell>
          <cell r="L333">
            <v>112.5</v>
          </cell>
          <cell r="M333">
            <v>103.2</v>
          </cell>
          <cell r="N333" t="str">
            <v>Căn góc</v>
          </cell>
          <cell r="O333" t="str">
            <v>Nội khu</v>
          </cell>
          <cell r="P333">
            <v>6.5000000000000002E-2</v>
          </cell>
          <cell r="Q333">
            <v>0</v>
          </cell>
          <cell r="R333">
            <v>1.4999999999999999E-2</v>
          </cell>
          <cell r="S333">
            <v>0</v>
          </cell>
          <cell r="T333">
            <v>-0.01</v>
          </cell>
          <cell r="U333">
            <v>0</v>
          </cell>
          <cell r="V333">
            <v>0</v>
          </cell>
          <cell r="W333">
            <v>0.05</v>
          </cell>
          <cell r="X333">
            <v>0</v>
          </cell>
          <cell r="Y333">
            <v>0.12000000000000001</v>
          </cell>
          <cell r="Z333">
            <v>52920000.000000007</v>
          </cell>
          <cell r="AA333">
            <v>52232040.000000007</v>
          </cell>
          <cell r="AB333">
            <v>5390346528.000001</v>
          </cell>
          <cell r="AC333">
            <v>47537544.81818182</v>
          </cell>
          <cell r="AD333">
            <v>4905874625.2363644</v>
          </cell>
          <cell r="AE333" t="str">
            <v>Còn hàng</v>
          </cell>
          <cell r="AF333">
            <v>0</v>
          </cell>
        </row>
        <row r="334">
          <cell r="E334" t="str">
            <v>S4-2102</v>
          </cell>
          <cell r="F334" t="str">
            <v>S4</v>
          </cell>
          <cell r="G334" t="str">
            <v>21</v>
          </cell>
          <cell r="H334" t="str">
            <v>02</v>
          </cell>
          <cell r="I334" t="str">
            <v>3PN</v>
          </cell>
          <cell r="J334" t="str">
            <v>Tây Bắc</v>
          </cell>
          <cell r="K334" t="str">
            <v>Tây Nam</v>
          </cell>
          <cell r="L334">
            <v>112.5</v>
          </cell>
          <cell r="M334">
            <v>103.2</v>
          </cell>
          <cell r="N334" t="str">
            <v>Căn góc</v>
          </cell>
          <cell r="O334" t="str">
            <v>S-School, Sông Hồng</v>
          </cell>
          <cell r="P334">
            <v>6.5000000000000002E-2</v>
          </cell>
          <cell r="Q334">
            <v>0</v>
          </cell>
          <cell r="R334">
            <v>1.4999999999999999E-2</v>
          </cell>
          <cell r="S334">
            <v>0</v>
          </cell>
          <cell r="T334">
            <v>-0.01</v>
          </cell>
          <cell r="U334">
            <v>0.06</v>
          </cell>
          <cell r="V334">
            <v>0</v>
          </cell>
          <cell r="W334">
            <v>0.05</v>
          </cell>
          <cell r="X334">
            <v>0</v>
          </cell>
          <cell r="Y334">
            <v>0.18</v>
          </cell>
          <cell r="Z334">
            <v>55755000</v>
          </cell>
          <cell r="AA334">
            <v>55030185</v>
          </cell>
          <cell r="AB334">
            <v>5679115092</v>
          </cell>
          <cell r="AC334">
            <v>50081312.999999993</v>
          </cell>
          <cell r="AD334">
            <v>5168391501.5999994</v>
          </cell>
          <cell r="AE334" t="str">
            <v>Còn hàng</v>
          </cell>
          <cell r="AF334">
            <v>0</v>
          </cell>
        </row>
        <row r="335">
          <cell r="E335" t="str">
            <v>S4-2106</v>
          </cell>
          <cell r="F335" t="str">
            <v>S4</v>
          </cell>
          <cell r="G335" t="str">
            <v>21</v>
          </cell>
          <cell r="H335" t="str">
            <v>06</v>
          </cell>
          <cell r="I335" t="str">
            <v>3PN</v>
          </cell>
          <cell r="J335" t="str">
            <v>Tây Bắc</v>
          </cell>
          <cell r="K335" t="str">
            <v>Tây Nam</v>
          </cell>
          <cell r="L335">
            <v>123.9</v>
          </cell>
          <cell r="M335">
            <v>116.7</v>
          </cell>
          <cell r="N335">
            <v>0</v>
          </cell>
          <cell r="O335" t="str">
            <v>S-School, Sông Hồng</v>
          </cell>
          <cell r="P335">
            <v>6.5000000000000002E-2</v>
          </cell>
          <cell r="Q335">
            <v>5.0000000000000001E-3</v>
          </cell>
          <cell r="R335">
            <v>-5.0000000000000001E-3</v>
          </cell>
          <cell r="S335">
            <v>-0.05</v>
          </cell>
          <cell r="T335">
            <v>-0.01</v>
          </cell>
          <cell r="U335">
            <v>0.06</v>
          </cell>
          <cell r="V335">
            <v>-0.05</v>
          </cell>
          <cell r="W335">
            <v>0</v>
          </cell>
          <cell r="X335">
            <v>0</v>
          </cell>
          <cell r="Y335">
            <v>1.4999999999999999E-2</v>
          </cell>
          <cell r="Z335">
            <v>47958749.999999993</v>
          </cell>
          <cell r="AA335">
            <v>47335286.249999993</v>
          </cell>
          <cell r="AB335">
            <v>5524027905.374999</v>
          </cell>
          <cell r="AC335">
            <v>43085950.499999985</v>
          </cell>
          <cell r="AD335">
            <v>5028130423.3499985</v>
          </cell>
          <cell r="AE335" t="str">
            <v>Còn hàng</v>
          </cell>
          <cell r="AF335">
            <v>0</v>
          </cell>
        </row>
        <row r="336">
          <cell r="E336" t="str">
            <v>S4-2111</v>
          </cell>
          <cell r="F336" t="str">
            <v>S4</v>
          </cell>
          <cell r="G336" t="str">
            <v>21</v>
          </cell>
          <cell r="H336" t="str">
            <v>11</v>
          </cell>
          <cell r="I336" t="str">
            <v>3PN</v>
          </cell>
          <cell r="J336" t="str">
            <v>Nam</v>
          </cell>
          <cell r="K336" t="str">
            <v>Đông</v>
          </cell>
          <cell r="L336">
            <v>112.5</v>
          </cell>
          <cell r="M336">
            <v>103.2</v>
          </cell>
          <cell r="N336" t="str">
            <v>Căn góc</v>
          </cell>
          <cell r="O336" t="str">
            <v>Nội khu</v>
          </cell>
          <cell r="P336">
            <v>6.5000000000000002E-2</v>
          </cell>
          <cell r="Q336">
            <v>0</v>
          </cell>
          <cell r="R336">
            <v>1.4999999999999999E-2</v>
          </cell>
          <cell r="S336">
            <v>0</v>
          </cell>
          <cell r="T336">
            <v>0.03</v>
          </cell>
          <cell r="U336">
            <v>0</v>
          </cell>
          <cell r="V336">
            <v>0</v>
          </cell>
          <cell r="W336">
            <v>0.05</v>
          </cell>
          <cell r="X336">
            <v>0</v>
          </cell>
          <cell r="Y336">
            <v>0.16</v>
          </cell>
          <cell r="Z336">
            <v>54809999.999999993</v>
          </cell>
          <cell r="AA336">
            <v>54097469.999999993</v>
          </cell>
          <cell r="AB336">
            <v>5582858903.999999</v>
          </cell>
          <cell r="AC336">
            <v>49233390.272727259</v>
          </cell>
          <cell r="AD336">
            <v>5080885876.1454535</v>
          </cell>
          <cell r="AE336" t="str">
            <v>Còn hàng</v>
          </cell>
          <cell r="AF336">
            <v>0</v>
          </cell>
        </row>
        <row r="337">
          <cell r="E337" t="str">
            <v>S4-2201</v>
          </cell>
          <cell r="F337" t="str">
            <v>S4</v>
          </cell>
          <cell r="G337" t="str">
            <v>22</v>
          </cell>
          <cell r="H337" t="str">
            <v>01</v>
          </cell>
          <cell r="I337" t="str">
            <v>3PN</v>
          </cell>
          <cell r="J337" t="str">
            <v>Tây Bắc</v>
          </cell>
          <cell r="K337" t="str">
            <v>Đông Bắc</v>
          </cell>
          <cell r="L337">
            <v>112.5</v>
          </cell>
          <cell r="M337">
            <v>103.2</v>
          </cell>
          <cell r="N337" t="str">
            <v>Căn góc</v>
          </cell>
          <cell r="O337" t="str">
            <v>Nội khu</v>
          </cell>
          <cell r="P337">
            <v>7.0000000000000007E-2</v>
          </cell>
          <cell r="Q337">
            <v>0</v>
          </cell>
          <cell r="R337">
            <v>1.4999999999999999E-2</v>
          </cell>
          <cell r="S337">
            <v>0</v>
          </cell>
          <cell r="T337">
            <v>-0.01</v>
          </cell>
          <cell r="U337">
            <v>0</v>
          </cell>
          <cell r="V337">
            <v>0</v>
          </cell>
          <cell r="W337">
            <v>0.05</v>
          </cell>
          <cell r="X337">
            <v>0</v>
          </cell>
          <cell r="Y337">
            <v>0.125</v>
          </cell>
          <cell r="Z337">
            <v>53156250</v>
          </cell>
          <cell r="AA337">
            <v>52465218.75</v>
          </cell>
          <cell r="AB337">
            <v>5414410575</v>
          </cell>
          <cell r="AC337">
            <v>47749525.499999993</v>
          </cell>
          <cell r="AD337">
            <v>4927751031.5999994</v>
          </cell>
          <cell r="AE337" t="str">
            <v>Phú Điền</v>
          </cell>
          <cell r="AF337">
            <v>0</v>
          </cell>
        </row>
        <row r="338">
          <cell r="E338" t="str">
            <v>S4-2202</v>
          </cell>
          <cell r="F338" t="str">
            <v>S4</v>
          </cell>
          <cell r="G338" t="str">
            <v>22</v>
          </cell>
          <cell r="H338" t="str">
            <v>02</v>
          </cell>
          <cell r="I338" t="str">
            <v>3PN</v>
          </cell>
          <cell r="J338" t="str">
            <v>Tây Bắc</v>
          </cell>
          <cell r="K338" t="str">
            <v>Tây Nam</v>
          </cell>
          <cell r="L338">
            <v>112.5</v>
          </cell>
          <cell r="M338">
            <v>103.2</v>
          </cell>
          <cell r="N338" t="str">
            <v>Căn góc</v>
          </cell>
          <cell r="O338" t="str">
            <v>S-School, Sông Hồng</v>
          </cell>
          <cell r="P338">
            <v>7.0000000000000007E-2</v>
          </cell>
          <cell r="Q338">
            <v>0</v>
          </cell>
          <cell r="R338">
            <v>1.4999999999999999E-2</v>
          </cell>
          <cell r="S338">
            <v>0</v>
          </cell>
          <cell r="T338">
            <v>-0.01</v>
          </cell>
          <cell r="U338">
            <v>0.06</v>
          </cell>
          <cell r="V338">
            <v>0</v>
          </cell>
          <cell r="W338">
            <v>0.05</v>
          </cell>
          <cell r="X338">
            <v>0</v>
          </cell>
          <cell r="Y338">
            <v>0.185</v>
          </cell>
          <cell r="Z338">
            <v>55991250</v>
          </cell>
          <cell r="AA338">
            <v>55263363.75</v>
          </cell>
          <cell r="AB338">
            <v>5703179139</v>
          </cell>
          <cell r="AC338">
            <v>50293293.68181818</v>
          </cell>
          <cell r="AD338">
            <v>5190267907.9636364</v>
          </cell>
          <cell r="AE338" t="str">
            <v>Phú Điền</v>
          </cell>
          <cell r="AF338">
            <v>0</v>
          </cell>
        </row>
        <row r="339">
          <cell r="E339" t="str">
            <v>S4-2203</v>
          </cell>
          <cell r="F339" t="str">
            <v>S4</v>
          </cell>
          <cell r="G339" t="str">
            <v>22</v>
          </cell>
          <cell r="H339" t="str">
            <v>03</v>
          </cell>
          <cell r="I339" t="str">
            <v>2PN</v>
          </cell>
          <cell r="J339" t="str">
            <v>Tây Nam</v>
          </cell>
          <cell r="K339" t="str">
            <v>Đông Bắc</v>
          </cell>
          <cell r="L339">
            <v>96.3</v>
          </cell>
          <cell r="M339">
            <v>90</v>
          </cell>
          <cell r="N339">
            <v>0</v>
          </cell>
          <cell r="O339" t="str">
            <v>Nội khu</v>
          </cell>
          <cell r="P339">
            <v>7.0000000000000007E-2</v>
          </cell>
          <cell r="Q339">
            <v>0</v>
          </cell>
          <cell r="R339">
            <v>0</v>
          </cell>
          <cell r="S339">
            <v>-5.0000000000000001E-3</v>
          </cell>
          <cell r="T339">
            <v>0.01</v>
          </cell>
          <cell r="U339">
            <v>0</v>
          </cell>
          <cell r="V339">
            <v>0.03</v>
          </cell>
          <cell r="W339">
            <v>0</v>
          </cell>
          <cell r="X339">
            <v>0</v>
          </cell>
          <cell r="Y339">
            <v>0.105</v>
          </cell>
          <cell r="Z339">
            <v>52211250</v>
          </cell>
          <cell r="AA339">
            <v>51532503.75</v>
          </cell>
          <cell r="AB339">
            <v>4637925337.5</v>
          </cell>
          <cell r="AC339">
            <v>46901602.772727266</v>
          </cell>
          <cell r="AD339">
            <v>4221144249.545454</v>
          </cell>
          <cell r="AE339" t="str">
            <v>Phú Điền</v>
          </cell>
          <cell r="AF339">
            <v>0</v>
          </cell>
        </row>
        <row r="340">
          <cell r="E340" t="str">
            <v>S4-2204</v>
          </cell>
          <cell r="F340" t="str">
            <v>S4</v>
          </cell>
          <cell r="G340" t="str">
            <v>22</v>
          </cell>
          <cell r="H340" t="str">
            <v>04</v>
          </cell>
          <cell r="I340" t="str">
            <v>3PN</v>
          </cell>
          <cell r="J340" t="str">
            <v>Đông Bắc</v>
          </cell>
          <cell r="K340" t="str">
            <v>Tây Nam</v>
          </cell>
          <cell r="L340">
            <v>115</v>
          </cell>
          <cell r="M340">
            <v>104.8</v>
          </cell>
          <cell r="N340">
            <v>0</v>
          </cell>
          <cell r="O340" t="str">
            <v>S-School, Sông Hồng</v>
          </cell>
          <cell r="P340">
            <v>7.0000000000000007E-2</v>
          </cell>
          <cell r="Q340">
            <v>-0.01</v>
          </cell>
          <cell r="R340">
            <v>0.01</v>
          </cell>
          <cell r="S340">
            <v>0</v>
          </cell>
          <cell r="T340">
            <v>0.01</v>
          </cell>
          <cell r="U340">
            <v>0.06</v>
          </cell>
          <cell r="V340">
            <v>0</v>
          </cell>
          <cell r="W340">
            <v>0</v>
          </cell>
          <cell r="X340">
            <v>0</v>
          </cell>
          <cell r="Y340">
            <v>0.14000000000000001</v>
          </cell>
          <cell r="Z340">
            <v>53865000.000000007</v>
          </cell>
          <cell r="AA340">
            <v>53164755.000000007</v>
          </cell>
          <cell r="AB340">
            <v>5571666324.000001</v>
          </cell>
          <cell r="AC340">
            <v>48385467.545454547</v>
          </cell>
          <cell r="AD340">
            <v>5070796998.7636366</v>
          </cell>
          <cell r="AE340" t="str">
            <v>Phú Điền</v>
          </cell>
          <cell r="AF340">
            <v>0</v>
          </cell>
        </row>
        <row r="341">
          <cell r="E341" t="str">
            <v>S4-2205</v>
          </cell>
          <cell r="F341" t="str">
            <v>S4</v>
          </cell>
          <cell r="G341" t="str">
            <v>22</v>
          </cell>
          <cell r="H341" t="str">
            <v>05</v>
          </cell>
          <cell r="I341" t="str">
            <v>2PN</v>
          </cell>
          <cell r="J341" t="str">
            <v>Tây Nam</v>
          </cell>
          <cell r="K341" t="str">
            <v>Đông Bắc</v>
          </cell>
          <cell r="L341">
            <v>79.599999999999994</v>
          </cell>
          <cell r="M341">
            <v>72.900000000000006</v>
          </cell>
          <cell r="N341">
            <v>0</v>
          </cell>
          <cell r="O341" t="str">
            <v>Nội khu</v>
          </cell>
          <cell r="P341">
            <v>7.0000000000000007E-2</v>
          </cell>
          <cell r="Q341">
            <v>0</v>
          </cell>
          <cell r="R341">
            <v>0</v>
          </cell>
          <cell r="S341">
            <v>-5.0000000000000001E-3</v>
          </cell>
          <cell r="T341">
            <v>0.01</v>
          </cell>
          <cell r="U341">
            <v>0</v>
          </cell>
          <cell r="V341">
            <v>0.08</v>
          </cell>
          <cell r="W341">
            <v>0</v>
          </cell>
          <cell r="X341">
            <v>0</v>
          </cell>
          <cell r="Y341">
            <v>0.155</v>
          </cell>
          <cell r="Z341">
            <v>54573750</v>
          </cell>
          <cell r="AA341">
            <v>53864291.25</v>
          </cell>
          <cell r="AB341">
            <v>3926706832.1250005</v>
          </cell>
          <cell r="AC341">
            <v>49021409.590909086</v>
          </cell>
          <cell r="AD341">
            <v>3573660759.1772728</v>
          </cell>
          <cell r="AE341" t="str">
            <v>Phú Điền</v>
          </cell>
          <cell r="AF341">
            <v>0</v>
          </cell>
        </row>
        <row r="342">
          <cell r="E342" t="str">
            <v>S4-2206</v>
          </cell>
          <cell r="F342" t="str">
            <v>S4</v>
          </cell>
          <cell r="G342" t="str">
            <v>22</v>
          </cell>
          <cell r="H342" t="str">
            <v>06</v>
          </cell>
          <cell r="I342" t="str">
            <v>3PN</v>
          </cell>
          <cell r="J342" t="str">
            <v>Tây Bắc</v>
          </cell>
          <cell r="K342" t="str">
            <v>Tây Nam</v>
          </cell>
          <cell r="L342">
            <v>123.9</v>
          </cell>
          <cell r="M342">
            <v>116.7</v>
          </cell>
          <cell r="N342">
            <v>0</v>
          </cell>
          <cell r="O342" t="str">
            <v>S-School, Sông Hồng</v>
          </cell>
          <cell r="P342">
            <v>7.0000000000000007E-2</v>
          </cell>
          <cell r="Q342">
            <v>5.0000000000000001E-3</v>
          </cell>
          <cell r="R342">
            <v>-5.0000000000000001E-3</v>
          </cell>
          <cell r="S342">
            <v>-0.05</v>
          </cell>
          <cell r="T342">
            <v>-0.01</v>
          </cell>
          <cell r="U342">
            <v>0.06</v>
          </cell>
          <cell r="V342">
            <v>-0.05</v>
          </cell>
          <cell r="W342">
            <v>0</v>
          </cell>
          <cell r="X342">
            <v>0</v>
          </cell>
          <cell r="Y342">
            <v>2.0000000000000004E-2</v>
          </cell>
          <cell r="Z342">
            <v>48195000</v>
          </cell>
          <cell r="AA342">
            <v>47568465</v>
          </cell>
          <cell r="AB342">
            <v>5551239865.5</v>
          </cell>
          <cell r="AC342">
            <v>43297931.18181818</v>
          </cell>
          <cell r="AD342">
            <v>5052868568.9181814</v>
          </cell>
          <cell r="AE342" t="str">
            <v>Phú Điền</v>
          </cell>
          <cell r="AF342">
            <v>0</v>
          </cell>
        </row>
        <row r="343">
          <cell r="E343" t="str">
            <v>S4-2207</v>
          </cell>
          <cell r="F343" t="str">
            <v>S4</v>
          </cell>
          <cell r="G343" t="str">
            <v>22</v>
          </cell>
          <cell r="H343" t="str">
            <v>07</v>
          </cell>
          <cell r="I343" t="str">
            <v>2PN</v>
          </cell>
          <cell r="J343" t="str">
            <v>Tây</v>
          </cell>
          <cell r="K343" t="str">
            <v>Đông</v>
          </cell>
          <cell r="L343">
            <v>79.599999999999994</v>
          </cell>
          <cell r="M343">
            <v>72.900000000000006</v>
          </cell>
          <cell r="N343">
            <v>0</v>
          </cell>
          <cell r="O343" t="str">
            <v>Nội khu</v>
          </cell>
          <cell r="P343">
            <v>7.0000000000000007E-2</v>
          </cell>
          <cell r="Q343">
            <v>-5.0000000000000001E-3</v>
          </cell>
          <cell r="R343">
            <v>0</v>
          </cell>
          <cell r="S343">
            <v>-5.0000000000000001E-3</v>
          </cell>
          <cell r="T343">
            <v>-0.02</v>
          </cell>
          <cell r="U343">
            <v>0</v>
          </cell>
          <cell r="V343">
            <v>0.08</v>
          </cell>
          <cell r="W343">
            <v>0</v>
          </cell>
          <cell r="X343">
            <v>0</v>
          </cell>
          <cell r="Y343">
            <v>0.12000000000000001</v>
          </cell>
          <cell r="Z343">
            <v>52920000.000000007</v>
          </cell>
          <cell r="AA343">
            <v>52232040.000000007</v>
          </cell>
          <cell r="AB343">
            <v>3807715716.000001</v>
          </cell>
          <cell r="AC343">
            <v>47537544.818181828</v>
          </cell>
          <cell r="AD343">
            <v>3465487017.2454553</v>
          </cell>
          <cell r="AE343" t="str">
            <v>Phú Điền</v>
          </cell>
          <cell r="AF343">
            <v>0</v>
          </cell>
        </row>
        <row r="344">
          <cell r="E344" t="str">
            <v>S4-2208</v>
          </cell>
          <cell r="F344" t="str">
            <v>S4</v>
          </cell>
          <cell r="G344" t="str">
            <v>22</v>
          </cell>
          <cell r="H344" t="str">
            <v>08</v>
          </cell>
          <cell r="I344" t="str">
            <v>3PN</v>
          </cell>
          <cell r="J344" t="str">
            <v>Nam</v>
          </cell>
          <cell r="K344" t="str">
            <v>Tây</v>
          </cell>
          <cell r="L344">
            <v>123.9</v>
          </cell>
          <cell r="M344">
            <v>116.7</v>
          </cell>
          <cell r="N344">
            <v>0</v>
          </cell>
          <cell r="O344" t="str">
            <v>Sân Golf, biệt thự</v>
          </cell>
          <cell r="P344">
            <v>7.0000000000000007E-2</v>
          </cell>
          <cell r="Q344">
            <v>5.0000000000000001E-3</v>
          </cell>
          <cell r="R344">
            <v>-5.0000000000000001E-3</v>
          </cell>
          <cell r="S344">
            <v>-0.05</v>
          </cell>
          <cell r="T344">
            <v>0.03</v>
          </cell>
          <cell r="U344">
            <v>0.08</v>
          </cell>
          <cell r="V344">
            <v>-0.05</v>
          </cell>
          <cell r="W344">
            <v>0</v>
          </cell>
          <cell r="X344">
            <v>0</v>
          </cell>
          <cell r="Y344">
            <v>0.08</v>
          </cell>
          <cell r="Z344">
            <v>51030000</v>
          </cell>
          <cell r="AA344">
            <v>50366610</v>
          </cell>
          <cell r="AB344">
            <v>5877783387</v>
          </cell>
          <cell r="AC344">
            <v>45841699.36363636</v>
          </cell>
          <cell r="AD344">
            <v>5349726315.7363634</v>
          </cell>
          <cell r="AE344" t="str">
            <v>Phú Điền</v>
          </cell>
          <cell r="AF344">
            <v>0</v>
          </cell>
        </row>
        <row r="345">
          <cell r="E345" t="str">
            <v>S4-2209</v>
          </cell>
          <cell r="F345" t="str">
            <v>S4</v>
          </cell>
          <cell r="G345" t="str">
            <v>22</v>
          </cell>
          <cell r="H345" t="str">
            <v>09</v>
          </cell>
          <cell r="I345" t="str">
            <v>2PN</v>
          </cell>
          <cell r="J345" t="str">
            <v>Tây</v>
          </cell>
          <cell r="K345" t="str">
            <v>Đông</v>
          </cell>
          <cell r="L345">
            <v>96.3</v>
          </cell>
          <cell r="M345">
            <v>90</v>
          </cell>
          <cell r="N345">
            <v>0</v>
          </cell>
          <cell r="O345" t="str">
            <v>Nội khu</v>
          </cell>
          <cell r="P345">
            <v>7.0000000000000007E-2</v>
          </cell>
          <cell r="Q345">
            <v>0</v>
          </cell>
          <cell r="R345">
            <v>0</v>
          </cell>
          <cell r="S345">
            <v>-5.0000000000000001E-3</v>
          </cell>
          <cell r="T345">
            <v>-0.02</v>
          </cell>
          <cell r="U345">
            <v>0</v>
          </cell>
          <cell r="V345">
            <v>0.03</v>
          </cell>
          <cell r="W345">
            <v>0</v>
          </cell>
          <cell r="X345">
            <v>0</v>
          </cell>
          <cell r="Y345">
            <v>7.4999999999999997E-2</v>
          </cell>
          <cell r="Z345">
            <v>50793750</v>
          </cell>
          <cell r="AA345">
            <v>50133431.25</v>
          </cell>
          <cell r="AB345">
            <v>4512008812.5</v>
          </cell>
          <cell r="AC345">
            <v>45629718.68181818</v>
          </cell>
          <cell r="AD345">
            <v>4106674681.363636</v>
          </cell>
          <cell r="AE345" t="str">
            <v>Phú Điền</v>
          </cell>
          <cell r="AF345">
            <v>0</v>
          </cell>
        </row>
        <row r="346">
          <cell r="E346" t="str">
            <v>S4-2210</v>
          </cell>
          <cell r="F346" t="str">
            <v>S4</v>
          </cell>
          <cell r="G346" t="str">
            <v>22</v>
          </cell>
          <cell r="H346" t="str">
            <v>10</v>
          </cell>
          <cell r="I346" t="str">
            <v>3PN</v>
          </cell>
          <cell r="J346" t="str">
            <v>Đông</v>
          </cell>
          <cell r="K346" t="str">
            <v>Tây</v>
          </cell>
          <cell r="L346">
            <v>115</v>
          </cell>
          <cell r="M346">
            <v>104.8</v>
          </cell>
          <cell r="N346">
            <v>0</v>
          </cell>
          <cell r="O346" t="str">
            <v>Sân Golf, biệt thự</v>
          </cell>
          <cell r="P346">
            <v>7.0000000000000007E-2</v>
          </cell>
          <cell r="Q346">
            <v>0</v>
          </cell>
          <cell r="R346">
            <v>0.01</v>
          </cell>
          <cell r="S346">
            <v>0</v>
          </cell>
          <cell r="T346">
            <v>0.02</v>
          </cell>
          <cell r="U346">
            <v>0.08</v>
          </cell>
          <cell r="V346">
            <v>0</v>
          </cell>
          <cell r="W346">
            <v>0</v>
          </cell>
          <cell r="X346">
            <v>0</v>
          </cell>
          <cell r="Y346">
            <v>0.18</v>
          </cell>
          <cell r="Z346">
            <v>55755000</v>
          </cell>
          <cell r="AA346">
            <v>55030185</v>
          </cell>
          <cell r="AB346">
            <v>5767163388</v>
          </cell>
          <cell r="AC346">
            <v>50081313</v>
          </cell>
          <cell r="AD346">
            <v>5248521602.3999996</v>
          </cell>
          <cell r="AE346" t="str">
            <v>Phú Điền</v>
          </cell>
          <cell r="AF346">
            <v>0</v>
          </cell>
        </row>
        <row r="347">
          <cell r="E347" t="str">
            <v>S4-2211</v>
          </cell>
          <cell r="F347" t="str">
            <v>S4</v>
          </cell>
          <cell r="G347" t="str">
            <v>22</v>
          </cell>
          <cell r="H347" t="str">
            <v>11</v>
          </cell>
          <cell r="I347" t="str">
            <v>3PN</v>
          </cell>
          <cell r="J347" t="str">
            <v>Nam</v>
          </cell>
          <cell r="K347" t="str">
            <v>Đông</v>
          </cell>
          <cell r="L347">
            <v>112.5</v>
          </cell>
          <cell r="M347">
            <v>103.2</v>
          </cell>
          <cell r="N347" t="str">
            <v>Căn góc</v>
          </cell>
          <cell r="O347" t="str">
            <v>Nội khu</v>
          </cell>
          <cell r="P347">
            <v>7.0000000000000007E-2</v>
          </cell>
          <cell r="Q347">
            <v>0</v>
          </cell>
          <cell r="R347">
            <v>1.4999999999999999E-2</v>
          </cell>
          <cell r="S347">
            <v>0</v>
          </cell>
          <cell r="T347">
            <v>0.03</v>
          </cell>
          <cell r="U347">
            <v>0</v>
          </cell>
          <cell r="V347">
            <v>0</v>
          </cell>
          <cell r="W347">
            <v>0.05</v>
          </cell>
          <cell r="X347">
            <v>0</v>
          </cell>
          <cell r="Y347">
            <v>0.16500000000000001</v>
          </cell>
          <cell r="Z347">
            <v>55046250</v>
          </cell>
          <cell r="AA347">
            <v>54330648.75</v>
          </cell>
          <cell r="AB347">
            <v>5606922951</v>
          </cell>
          <cell r="AC347">
            <v>49445370.954545446</v>
          </cell>
          <cell r="AD347">
            <v>5102762282.5090904</v>
          </cell>
          <cell r="AE347" t="str">
            <v>Phú Điền</v>
          </cell>
          <cell r="AF347">
            <v>0</v>
          </cell>
        </row>
        <row r="348">
          <cell r="E348" t="str">
            <v>S4-2212</v>
          </cell>
          <cell r="F348" t="str">
            <v>S4</v>
          </cell>
          <cell r="G348" t="str">
            <v>22</v>
          </cell>
          <cell r="H348" t="str">
            <v>12</v>
          </cell>
          <cell r="I348" t="str">
            <v>3PN</v>
          </cell>
          <cell r="J348" t="str">
            <v>Nam</v>
          </cell>
          <cell r="K348" t="str">
            <v>Tây</v>
          </cell>
          <cell r="L348">
            <v>112.5</v>
          </cell>
          <cell r="M348">
            <v>103.2</v>
          </cell>
          <cell r="N348" t="str">
            <v>Căn góc</v>
          </cell>
          <cell r="O348" t="str">
            <v>Sân Golf, biệt thự</v>
          </cell>
          <cell r="P348">
            <v>7.0000000000000007E-2</v>
          </cell>
          <cell r="Q348">
            <v>0</v>
          </cell>
          <cell r="R348">
            <v>1.4999999999999999E-2</v>
          </cell>
          <cell r="S348">
            <v>0</v>
          </cell>
          <cell r="T348">
            <v>0.03</v>
          </cell>
          <cell r="U348">
            <v>0.08</v>
          </cell>
          <cell r="V348">
            <v>0</v>
          </cell>
          <cell r="W348">
            <v>0.05</v>
          </cell>
          <cell r="X348">
            <v>0</v>
          </cell>
          <cell r="Y348">
            <v>0.245</v>
          </cell>
          <cell r="Z348">
            <v>58826250.000000007</v>
          </cell>
          <cell r="AA348">
            <v>58061508.750000007</v>
          </cell>
          <cell r="AB348">
            <v>5991947703.000001</v>
          </cell>
          <cell r="AC348">
            <v>52837061.863636367</v>
          </cell>
          <cell r="AD348">
            <v>5452784784.3272734</v>
          </cell>
          <cell r="AE348" t="str">
            <v>Phú Điền</v>
          </cell>
          <cell r="AF348">
            <v>0</v>
          </cell>
        </row>
        <row r="349">
          <cell r="E349" t="str">
            <v>S4-2311</v>
          </cell>
          <cell r="F349" t="str">
            <v>S4</v>
          </cell>
          <cell r="G349" t="str">
            <v>23</v>
          </cell>
          <cell r="H349" t="str">
            <v>11</v>
          </cell>
          <cell r="I349" t="str">
            <v>3PN</v>
          </cell>
          <cell r="J349" t="str">
            <v>Nam</v>
          </cell>
          <cell r="K349" t="str">
            <v>Đông</v>
          </cell>
          <cell r="L349">
            <v>112.5</v>
          </cell>
          <cell r="M349">
            <v>103.2</v>
          </cell>
          <cell r="N349" t="str">
            <v>Căn góc</v>
          </cell>
          <cell r="O349" t="str">
            <v>Nội khu</v>
          </cell>
          <cell r="P349">
            <v>0.06</v>
          </cell>
          <cell r="Q349">
            <v>0</v>
          </cell>
          <cell r="R349">
            <v>1.4999999999999999E-2</v>
          </cell>
          <cell r="S349">
            <v>0</v>
          </cell>
          <cell r="T349">
            <v>0.03</v>
          </cell>
          <cell r="U349">
            <v>0</v>
          </cell>
          <cell r="V349">
            <v>0</v>
          </cell>
          <cell r="W349">
            <v>0.05</v>
          </cell>
          <cell r="X349">
            <v>0</v>
          </cell>
          <cell r="Y349">
            <v>0.155</v>
          </cell>
          <cell r="Z349">
            <v>54573750</v>
          </cell>
          <cell r="AA349">
            <v>53864291.25</v>
          </cell>
          <cell r="AB349">
            <v>5558794857</v>
          </cell>
          <cell r="AC349">
            <v>49021409.590909079</v>
          </cell>
          <cell r="AD349">
            <v>5059009469.7818174</v>
          </cell>
          <cell r="AE349" t="str">
            <v>Còn hàng</v>
          </cell>
          <cell r="AF349">
            <v>0</v>
          </cell>
        </row>
        <row r="350">
          <cell r="E350" t="str">
            <v>S4-25A01</v>
          </cell>
          <cell r="F350" t="str">
            <v>S4</v>
          </cell>
          <cell r="G350" t="str">
            <v>25A</v>
          </cell>
          <cell r="H350" t="str">
            <v>01</v>
          </cell>
          <cell r="I350" t="str">
            <v>3PN</v>
          </cell>
          <cell r="J350" t="str">
            <v>Tây Bắc</v>
          </cell>
          <cell r="K350" t="str">
            <v>Đông Bắc</v>
          </cell>
          <cell r="L350">
            <v>112.5</v>
          </cell>
          <cell r="M350">
            <v>103.2</v>
          </cell>
          <cell r="N350" t="str">
            <v>Căn góc</v>
          </cell>
          <cell r="O350" t="str">
            <v>Nội khu</v>
          </cell>
          <cell r="P350">
            <v>0.05</v>
          </cell>
          <cell r="Q350">
            <v>0</v>
          </cell>
          <cell r="R350">
            <v>1.4999999999999999E-2</v>
          </cell>
          <cell r="S350">
            <v>0</v>
          </cell>
          <cell r="T350">
            <v>-0.01</v>
          </cell>
          <cell r="U350">
            <v>0</v>
          </cell>
          <cell r="V350">
            <v>0</v>
          </cell>
          <cell r="W350">
            <v>0.05</v>
          </cell>
          <cell r="X350">
            <v>5.0000000000000001E-3</v>
          </cell>
          <cell r="Y350">
            <v>0.11000000000000001</v>
          </cell>
          <cell r="Z350">
            <v>52447500.000000007</v>
          </cell>
          <cell r="AA350">
            <v>51765682.500000007</v>
          </cell>
          <cell r="AB350">
            <v>5342218434.000001</v>
          </cell>
          <cell r="AC350">
            <v>47113583.454545461</v>
          </cell>
          <cell r="AD350">
            <v>4862121812.5090914</v>
          </cell>
          <cell r="AE350" t="str">
            <v>Còn hàng</v>
          </cell>
          <cell r="AF350">
            <v>0</v>
          </cell>
        </row>
        <row r="351">
          <cell r="E351" t="str">
            <v>S4-25A02</v>
          </cell>
          <cell r="F351" t="str">
            <v>S4</v>
          </cell>
          <cell r="G351" t="str">
            <v>25A</v>
          </cell>
          <cell r="H351" t="str">
            <v>02</v>
          </cell>
          <cell r="I351" t="str">
            <v>3PN</v>
          </cell>
          <cell r="J351" t="str">
            <v>Tây Bắc</v>
          </cell>
          <cell r="K351" t="str">
            <v>Tây Nam</v>
          </cell>
          <cell r="L351">
            <v>112.5</v>
          </cell>
          <cell r="M351">
            <v>103.2</v>
          </cell>
          <cell r="N351" t="str">
            <v>Căn góc</v>
          </cell>
          <cell r="O351" t="str">
            <v>S-School, Sông Hồng</v>
          </cell>
          <cell r="P351">
            <v>0.05</v>
          </cell>
          <cell r="Q351">
            <v>0</v>
          </cell>
          <cell r="R351">
            <v>1.4999999999999999E-2</v>
          </cell>
          <cell r="S351">
            <v>0</v>
          </cell>
          <cell r="T351">
            <v>-0.01</v>
          </cell>
          <cell r="U351">
            <v>0.06</v>
          </cell>
          <cell r="V351">
            <v>0</v>
          </cell>
          <cell r="W351">
            <v>0.05</v>
          </cell>
          <cell r="X351">
            <v>5.0000000000000001E-3</v>
          </cell>
          <cell r="Y351">
            <v>0.16999999999999998</v>
          </cell>
          <cell r="Z351">
            <v>55282500</v>
          </cell>
          <cell r="AA351">
            <v>54563827.5</v>
          </cell>
          <cell r="AB351">
            <v>5630986998</v>
          </cell>
          <cell r="AC351">
            <v>49657351.636363626</v>
          </cell>
          <cell r="AD351">
            <v>5124638688.8727264</v>
          </cell>
          <cell r="AE351" t="str">
            <v>Còn hàng</v>
          </cell>
          <cell r="AF351">
            <v>0</v>
          </cell>
        </row>
        <row r="352">
          <cell r="E352" t="str">
            <v>S4-25A06</v>
          </cell>
          <cell r="F352" t="str">
            <v>S4</v>
          </cell>
          <cell r="G352" t="str">
            <v>25A</v>
          </cell>
          <cell r="H352" t="str">
            <v>06</v>
          </cell>
          <cell r="I352" t="str">
            <v>3PN</v>
          </cell>
          <cell r="J352" t="str">
            <v>Tây Bắc</v>
          </cell>
          <cell r="K352" t="str">
            <v>Tây Nam</v>
          </cell>
          <cell r="L352">
            <v>123.9</v>
          </cell>
          <cell r="M352">
            <v>116.7</v>
          </cell>
          <cell r="N352">
            <v>0</v>
          </cell>
          <cell r="O352" t="str">
            <v>S-School, Sông Hồng</v>
          </cell>
          <cell r="P352">
            <v>0.05</v>
          </cell>
          <cell r="Q352">
            <v>5.0000000000000001E-3</v>
          </cell>
          <cell r="R352">
            <v>-5.0000000000000001E-3</v>
          </cell>
          <cell r="S352">
            <v>-0.05</v>
          </cell>
          <cell r="T352">
            <v>-0.01</v>
          </cell>
          <cell r="U352">
            <v>0.06</v>
          </cell>
          <cell r="V352">
            <v>-0.05</v>
          </cell>
          <cell r="W352">
            <v>0</v>
          </cell>
          <cell r="X352">
            <v>5.0000000000000001E-3</v>
          </cell>
          <cell r="Y352">
            <v>4.9999999999999932E-3</v>
          </cell>
          <cell r="Z352">
            <v>47486249.999999993</v>
          </cell>
          <cell r="AA352">
            <v>46868928.749999993</v>
          </cell>
          <cell r="AB352">
            <v>5469603985.124999</v>
          </cell>
          <cell r="AC352">
            <v>42661989.136363626</v>
          </cell>
          <cell r="AD352">
            <v>4978654132.2136354</v>
          </cell>
          <cell r="AE352" t="str">
            <v>Còn hàng</v>
          </cell>
          <cell r="AF352">
            <v>0</v>
          </cell>
        </row>
        <row r="353">
          <cell r="E353" t="str">
            <v>S4-25A08</v>
          </cell>
          <cell r="F353" t="str">
            <v>S4</v>
          </cell>
          <cell r="G353" t="str">
            <v>25A</v>
          </cell>
          <cell r="H353" t="str">
            <v>08</v>
          </cell>
          <cell r="I353" t="str">
            <v>3PN</v>
          </cell>
          <cell r="J353" t="str">
            <v>Nam</v>
          </cell>
          <cell r="K353" t="str">
            <v>Tây</v>
          </cell>
          <cell r="L353">
            <v>123.9</v>
          </cell>
          <cell r="M353">
            <v>116.7</v>
          </cell>
          <cell r="N353">
            <v>0</v>
          </cell>
          <cell r="O353" t="str">
            <v>Sân Golf, biệt thự</v>
          </cell>
          <cell r="P353">
            <v>0.05</v>
          </cell>
          <cell r="Q353">
            <v>5.0000000000000001E-3</v>
          </cell>
          <cell r="R353">
            <v>-5.0000000000000001E-3</v>
          </cell>
          <cell r="S353">
            <v>-0.05</v>
          </cell>
          <cell r="T353">
            <v>0.03</v>
          </cell>
          <cell r="U353">
            <v>0.08</v>
          </cell>
          <cell r="V353">
            <v>-0.05</v>
          </cell>
          <cell r="W353">
            <v>0</v>
          </cell>
          <cell r="X353">
            <v>5.0000000000000001E-3</v>
          </cell>
          <cell r="Y353">
            <v>6.5000000000000002E-2</v>
          </cell>
          <cell r="Z353">
            <v>50321250</v>
          </cell>
          <cell r="AA353">
            <v>49667073.75</v>
          </cell>
          <cell r="AB353">
            <v>5796147506.625</v>
          </cell>
          <cell r="AC353">
            <v>45205757.318181813</v>
          </cell>
          <cell r="AD353">
            <v>5275511879.0318174</v>
          </cell>
          <cell r="AE353" t="str">
            <v>Còn hàng</v>
          </cell>
          <cell r="AF353">
            <v>0</v>
          </cell>
        </row>
        <row r="354">
          <cell r="E354" t="str">
            <v>S4-25A11</v>
          </cell>
          <cell r="F354" t="str">
            <v>S4</v>
          </cell>
          <cell r="G354" t="str">
            <v>25A</v>
          </cell>
          <cell r="H354" t="str">
            <v>11</v>
          </cell>
          <cell r="I354" t="str">
            <v>3PN</v>
          </cell>
          <cell r="J354" t="str">
            <v>Nam</v>
          </cell>
          <cell r="K354" t="str">
            <v>Đông</v>
          </cell>
          <cell r="L354">
            <v>112.5</v>
          </cell>
          <cell r="M354">
            <v>103.2</v>
          </cell>
          <cell r="N354" t="str">
            <v>Căn góc</v>
          </cell>
          <cell r="O354" t="str">
            <v>Nội khu</v>
          </cell>
          <cell r="P354">
            <v>0.05</v>
          </cell>
          <cell r="Q354">
            <v>0</v>
          </cell>
          <cell r="R354">
            <v>1.4999999999999999E-2</v>
          </cell>
          <cell r="S354">
            <v>0</v>
          </cell>
          <cell r="T354">
            <v>0.03</v>
          </cell>
          <cell r="U354">
            <v>0</v>
          </cell>
          <cell r="V354">
            <v>0</v>
          </cell>
          <cell r="W354">
            <v>0.05</v>
          </cell>
          <cell r="X354">
            <v>5.0000000000000001E-3</v>
          </cell>
          <cell r="Y354">
            <v>0.15000000000000002</v>
          </cell>
          <cell r="Z354">
            <v>54337499.999999993</v>
          </cell>
          <cell r="AA354">
            <v>53631112.499999993</v>
          </cell>
          <cell r="AB354">
            <v>5534730809.999999</v>
          </cell>
          <cell r="AC354">
            <v>48809428.909090891</v>
          </cell>
          <cell r="AD354">
            <v>5037133063.4181805</v>
          </cell>
          <cell r="AE354" t="str">
            <v>Còn hàng</v>
          </cell>
          <cell r="AF354">
            <v>0</v>
          </cell>
        </row>
        <row r="355">
          <cell r="E355" t="str">
            <v>S4-2501</v>
          </cell>
          <cell r="F355" t="str">
            <v>S4</v>
          </cell>
          <cell r="G355" t="str">
            <v>25</v>
          </cell>
          <cell r="H355" t="str">
            <v>01</v>
          </cell>
          <cell r="I355" t="str">
            <v>3PN</v>
          </cell>
          <cell r="J355" t="str">
            <v>Tây Bắc</v>
          </cell>
          <cell r="K355" t="str">
            <v>Đông Bắc</v>
          </cell>
          <cell r="L355">
            <v>112.5</v>
          </cell>
          <cell r="M355">
            <v>103.2</v>
          </cell>
          <cell r="N355" t="str">
            <v>Căn góc</v>
          </cell>
          <cell r="O355" t="str">
            <v>Nội khu</v>
          </cell>
          <cell r="P355">
            <v>7.4999999999999997E-2</v>
          </cell>
          <cell r="Q355">
            <v>0</v>
          </cell>
          <cell r="R355">
            <v>1.4999999999999999E-2</v>
          </cell>
          <cell r="S355">
            <v>0</v>
          </cell>
          <cell r="T355">
            <v>-0.01</v>
          </cell>
          <cell r="U355">
            <v>0</v>
          </cell>
          <cell r="V355">
            <v>0</v>
          </cell>
          <cell r="W355">
            <v>0.05</v>
          </cell>
          <cell r="X355">
            <v>0</v>
          </cell>
          <cell r="Y355">
            <v>0.13</v>
          </cell>
          <cell r="Z355">
            <v>53392499.999999993</v>
          </cell>
          <cell r="AA355">
            <v>52698397.499999993</v>
          </cell>
          <cell r="AB355">
            <v>5438474621.999999</v>
          </cell>
          <cell r="AC355">
            <v>47961506.181818172</v>
          </cell>
          <cell r="AD355">
            <v>4949627437.9636354</v>
          </cell>
          <cell r="AE355" t="str">
            <v>Còn hàng</v>
          </cell>
          <cell r="AF355">
            <v>0</v>
          </cell>
        </row>
        <row r="356">
          <cell r="E356" t="str">
            <v>S4-2505</v>
          </cell>
          <cell r="F356" t="str">
            <v>S4</v>
          </cell>
          <cell r="G356" t="str">
            <v>25</v>
          </cell>
          <cell r="H356" t="str">
            <v>05</v>
          </cell>
          <cell r="I356" t="str">
            <v>2PN</v>
          </cell>
          <cell r="J356" t="str">
            <v>Tây Nam</v>
          </cell>
          <cell r="K356" t="str">
            <v>Đông Bắc</v>
          </cell>
          <cell r="L356">
            <v>79.599999999999994</v>
          </cell>
          <cell r="M356">
            <v>72.900000000000006</v>
          </cell>
          <cell r="N356">
            <v>0</v>
          </cell>
          <cell r="O356" t="str">
            <v>Nội khu</v>
          </cell>
          <cell r="P356">
            <v>7.4999999999999997E-2</v>
          </cell>
          <cell r="Q356">
            <v>0</v>
          </cell>
          <cell r="R356">
            <v>0</v>
          </cell>
          <cell r="S356">
            <v>-5.0000000000000001E-3</v>
          </cell>
          <cell r="T356">
            <v>0.01</v>
          </cell>
          <cell r="U356">
            <v>0</v>
          </cell>
          <cell r="V356">
            <v>0.08</v>
          </cell>
          <cell r="W356">
            <v>0</v>
          </cell>
          <cell r="X356">
            <v>0</v>
          </cell>
          <cell r="Y356">
            <v>0.15999999999999998</v>
          </cell>
          <cell r="Z356">
            <v>54809999.999999993</v>
          </cell>
          <cell r="AA356">
            <v>54097469.999999993</v>
          </cell>
          <cell r="AB356">
            <v>3943705563</v>
          </cell>
          <cell r="AC356">
            <v>49233390.272727266</v>
          </cell>
          <cell r="AD356">
            <v>3589114150.8818178</v>
          </cell>
          <cell r="AE356" t="str">
            <v>Còn hàng</v>
          </cell>
          <cell r="AF356">
            <v>0</v>
          </cell>
        </row>
        <row r="357">
          <cell r="E357" t="str">
            <v>S4-2511</v>
          </cell>
          <cell r="F357" t="str">
            <v>S4</v>
          </cell>
          <cell r="G357" t="str">
            <v>25</v>
          </cell>
          <cell r="H357" t="str">
            <v>11</v>
          </cell>
          <cell r="I357" t="str">
            <v>3PN</v>
          </cell>
          <cell r="J357" t="str">
            <v>Nam</v>
          </cell>
          <cell r="K357" t="str">
            <v>Đông</v>
          </cell>
          <cell r="L357">
            <v>112.5</v>
          </cell>
          <cell r="M357">
            <v>103.2</v>
          </cell>
          <cell r="N357" t="str">
            <v>Căn góc</v>
          </cell>
          <cell r="O357" t="str">
            <v>Nội khu</v>
          </cell>
          <cell r="P357">
            <v>7.4999999999999997E-2</v>
          </cell>
          <cell r="Q357">
            <v>0</v>
          </cell>
          <cell r="R357">
            <v>1.4999999999999999E-2</v>
          </cell>
          <cell r="S357">
            <v>0</v>
          </cell>
          <cell r="T357">
            <v>0.03</v>
          </cell>
          <cell r="U357">
            <v>0</v>
          </cell>
          <cell r="V357">
            <v>0</v>
          </cell>
          <cell r="W357">
            <v>0.05</v>
          </cell>
          <cell r="X357">
            <v>0</v>
          </cell>
          <cell r="Y357">
            <v>0.16999999999999998</v>
          </cell>
          <cell r="Z357">
            <v>55282500</v>
          </cell>
          <cell r="AA357">
            <v>54563827.5</v>
          </cell>
          <cell r="AB357">
            <v>5630986998</v>
          </cell>
          <cell r="AC357">
            <v>49657351.636363626</v>
          </cell>
          <cell r="AD357">
            <v>5124638688.8727264</v>
          </cell>
          <cell r="AE357" t="str">
            <v>Còn hàng</v>
          </cell>
          <cell r="AF357">
            <v>0</v>
          </cell>
        </row>
        <row r="358">
          <cell r="E358" t="str">
            <v>S4-2601</v>
          </cell>
          <cell r="F358" t="str">
            <v>S4</v>
          </cell>
          <cell r="G358" t="str">
            <v>26</v>
          </cell>
          <cell r="H358" t="str">
            <v>01</v>
          </cell>
          <cell r="I358" t="str">
            <v>3PN</v>
          </cell>
          <cell r="J358" t="str">
            <v>Tây Bắc</v>
          </cell>
          <cell r="K358" t="str">
            <v>Đông Bắc</v>
          </cell>
          <cell r="L358">
            <v>112.5</v>
          </cell>
          <cell r="M358">
            <v>103.2</v>
          </cell>
          <cell r="N358" t="str">
            <v>Căn góc</v>
          </cell>
          <cell r="O358" t="str">
            <v>Nội khu</v>
          </cell>
          <cell r="P358">
            <v>0.08</v>
          </cell>
          <cell r="Q358">
            <v>0</v>
          </cell>
          <cell r="R358">
            <v>1.4999999999999999E-2</v>
          </cell>
          <cell r="S358">
            <v>0</v>
          </cell>
          <cell r="T358">
            <v>-0.01</v>
          </cell>
          <cell r="U358">
            <v>0</v>
          </cell>
          <cell r="V358">
            <v>0</v>
          </cell>
          <cell r="W358">
            <v>0.05</v>
          </cell>
          <cell r="X358">
            <v>0</v>
          </cell>
          <cell r="Y358">
            <v>0.13500000000000001</v>
          </cell>
          <cell r="Z358">
            <v>53628750</v>
          </cell>
          <cell r="AA358">
            <v>52931576.25</v>
          </cell>
          <cell r="AB358">
            <v>5462538669</v>
          </cell>
          <cell r="AC358">
            <v>48173486.86363636</v>
          </cell>
          <cell r="AD358">
            <v>4971503844.3272724</v>
          </cell>
          <cell r="AE358" t="str">
            <v>Còn hàng</v>
          </cell>
          <cell r="AF358">
            <v>0</v>
          </cell>
        </row>
        <row r="359">
          <cell r="E359" t="str">
            <v>S4-2609</v>
          </cell>
          <cell r="F359" t="str">
            <v>S4</v>
          </cell>
          <cell r="G359" t="str">
            <v>26</v>
          </cell>
          <cell r="H359" t="str">
            <v>09</v>
          </cell>
          <cell r="I359" t="str">
            <v>2PN</v>
          </cell>
          <cell r="J359" t="str">
            <v>Tây</v>
          </cell>
          <cell r="K359" t="str">
            <v>Đông</v>
          </cell>
          <cell r="L359">
            <v>96.3</v>
          </cell>
          <cell r="M359">
            <v>90</v>
          </cell>
          <cell r="N359">
            <v>0</v>
          </cell>
          <cell r="O359" t="str">
            <v>Nội khu</v>
          </cell>
          <cell r="P359">
            <v>0.08</v>
          </cell>
          <cell r="Q359">
            <v>0</v>
          </cell>
          <cell r="R359">
            <v>0</v>
          </cell>
          <cell r="S359">
            <v>-5.0000000000000001E-3</v>
          </cell>
          <cell r="T359">
            <v>-0.02</v>
          </cell>
          <cell r="U359">
            <v>0</v>
          </cell>
          <cell r="V359">
            <v>0.03</v>
          </cell>
          <cell r="W359">
            <v>0</v>
          </cell>
          <cell r="X359">
            <v>0</v>
          </cell>
          <cell r="Y359">
            <v>8.4999999999999992E-2</v>
          </cell>
          <cell r="Z359">
            <v>51266250</v>
          </cell>
          <cell r="AA359">
            <v>50599788.75</v>
          </cell>
          <cell r="AB359">
            <v>4553980987.5</v>
          </cell>
          <cell r="AC359">
            <v>46053680.045454539</v>
          </cell>
          <cell r="AD359">
            <v>4144831204.0909085</v>
          </cell>
          <cell r="AE359" t="str">
            <v>Còn hàng</v>
          </cell>
          <cell r="AF359">
            <v>0</v>
          </cell>
        </row>
        <row r="360">
          <cell r="E360" t="str">
            <v>S4-2611</v>
          </cell>
          <cell r="F360" t="str">
            <v>S4</v>
          </cell>
          <cell r="G360" t="str">
            <v>26</v>
          </cell>
          <cell r="H360" t="str">
            <v>11</v>
          </cell>
          <cell r="I360" t="str">
            <v>3PN</v>
          </cell>
          <cell r="J360" t="str">
            <v>Nam</v>
          </cell>
          <cell r="K360" t="str">
            <v>Đông</v>
          </cell>
          <cell r="L360">
            <v>112.5</v>
          </cell>
          <cell r="M360">
            <v>103.2</v>
          </cell>
          <cell r="N360" t="str">
            <v>Căn góc</v>
          </cell>
          <cell r="O360" t="str">
            <v>Nội khu</v>
          </cell>
          <cell r="P360">
            <v>0.08</v>
          </cell>
          <cell r="Q360">
            <v>0</v>
          </cell>
          <cell r="R360">
            <v>1.4999999999999999E-2</v>
          </cell>
          <cell r="S360">
            <v>0</v>
          </cell>
          <cell r="T360">
            <v>0.03</v>
          </cell>
          <cell r="U360">
            <v>0</v>
          </cell>
          <cell r="V360">
            <v>0</v>
          </cell>
          <cell r="W360">
            <v>0.05</v>
          </cell>
          <cell r="X360">
            <v>0</v>
          </cell>
          <cell r="Y360">
            <v>0.17499999999999999</v>
          </cell>
          <cell r="Z360">
            <v>55518750</v>
          </cell>
          <cell r="AA360">
            <v>54797006.25</v>
          </cell>
          <cell r="AB360">
            <v>5655051045</v>
          </cell>
          <cell r="AC360">
            <v>49869332.318181813</v>
          </cell>
          <cell r="AD360">
            <v>5146515095.2363634</v>
          </cell>
          <cell r="AE360" t="str">
            <v>Còn hàng</v>
          </cell>
          <cell r="AF360">
            <v>0</v>
          </cell>
        </row>
        <row r="361">
          <cell r="E361" t="str">
            <v>S4-2701</v>
          </cell>
          <cell r="F361" t="str">
            <v>S4</v>
          </cell>
          <cell r="G361" t="str">
            <v>27</v>
          </cell>
          <cell r="H361" t="str">
            <v>01</v>
          </cell>
          <cell r="I361" t="str">
            <v>3PN</v>
          </cell>
          <cell r="J361" t="str">
            <v>Tây Bắc</v>
          </cell>
          <cell r="K361" t="str">
            <v>Đông Bắc</v>
          </cell>
          <cell r="L361">
            <v>112.5</v>
          </cell>
          <cell r="M361">
            <v>103.2</v>
          </cell>
          <cell r="N361" t="str">
            <v>Căn góc</v>
          </cell>
          <cell r="O361" t="str">
            <v>Nội khu</v>
          </cell>
          <cell r="P361">
            <v>0.06</v>
          </cell>
          <cell r="Q361">
            <v>0</v>
          </cell>
          <cell r="R361">
            <v>1.4999999999999999E-2</v>
          </cell>
          <cell r="S361">
            <v>0</v>
          </cell>
          <cell r="T361">
            <v>-0.01</v>
          </cell>
          <cell r="U361">
            <v>0</v>
          </cell>
          <cell r="V361">
            <v>0</v>
          </cell>
          <cell r="W361">
            <v>0.05</v>
          </cell>
          <cell r="X361">
            <v>0</v>
          </cell>
          <cell r="Y361">
            <v>0.115</v>
          </cell>
          <cell r="Z361">
            <v>52683750</v>
          </cell>
          <cell r="AA361">
            <v>51998861.25</v>
          </cell>
          <cell r="AB361">
            <v>5366282481</v>
          </cell>
          <cell r="AC361">
            <v>47325564.136363633</v>
          </cell>
          <cell r="AD361">
            <v>4883998218.8727274</v>
          </cell>
          <cell r="AE361" t="str">
            <v>Còn hàng</v>
          </cell>
          <cell r="AF361">
            <v>0</v>
          </cell>
        </row>
        <row r="362">
          <cell r="E362" t="str">
            <v>S4-2702</v>
          </cell>
          <cell r="F362" t="str">
            <v>S4</v>
          </cell>
          <cell r="G362" t="str">
            <v>27</v>
          </cell>
          <cell r="H362" t="str">
            <v>02</v>
          </cell>
          <cell r="I362" t="str">
            <v>3PN</v>
          </cell>
          <cell r="J362" t="str">
            <v>Tây Bắc</v>
          </cell>
          <cell r="K362" t="str">
            <v>Tây Nam</v>
          </cell>
          <cell r="L362">
            <v>112.5</v>
          </cell>
          <cell r="M362">
            <v>103.2</v>
          </cell>
          <cell r="N362" t="str">
            <v>Căn góc</v>
          </cell>
          <cell r="O362" t="str">
            <v>S-School, Sông Hồng</v>
          </cell>
          <cell r="P362">
            <v>0.06</v>
          </cell>
          <cell r="Q362">
            <v>0</v>
          </cell>
          <cell r="R362">
            <v>1.4999999999999999E-2</v>
          </cell>
          <cell r="S362">
            <v>0</v>
          </cell>
          <cell r="T362">
            <v>-0.01</v>
          </cell>
          <cell r="U362">
            <v>0.06</v>
          </cell>
          <cell r="V362">
            <v>0</v>
          </cell>
          <cell r="W362">
            <v>0.05</v>
          </cell>
          <cell r="X362">
            <v>0</v>
          </cell>
          <cell r="Y362">
            <v>0.17499999999999999</v>
          </cell>
          <cell r="Z362">
            <v>55518750</v>
          </cell>
          <cell r="AA362">
            <v>54797006.25</v>
          </cell>
          <cell r="AB362">
            <v>5655051045</v>
          </cell>
          <cell r="AC362">
            <v>49869332.318181813</v>
          </cell>
          <cell r="AD362">
            <v>5146515095.2363634</v>
          </cell>
          <cell r="AE362" t="str">
            <v>Còn hàng</v>
          </cell>
          <cell r="AF362">
            <v>0</v>
          </cell>
        </row>
        <row r="363">
          <cell r="E363" t="str">
            <v>S4-2705</v>
          </cell>
          <cell r="F363" t="str">
            <v>S4</v>
          </cell>
          <cell r="G363" t="str">
            <v>27</v>
          </cell>
          <cell r="H363" t="str">
            <v>05</v>
          </cell>
          <cell r="I363" t="str">
            <v>2PN</v>
          </cell>
          <cell r="J363" t="str">
            <v>Tây Nam</v>
          </cell>
          <cell r="K363" t="str">
            <v>Đông Bắc</v>
          </cell>
          <cell r="L363">
            <v>79.599999999999994</v>
          </cell>
          <cell r="M363">
            <v>72.900000000000006</v>
          </cell>
          <cell r="N363">
            <v>0</v>
          </cell>
          <cell r="O363" t="str">
            <v>Nội khu</v>
          </cell>
          <cell r="P363">
            <v>0.06</v>
          </cell>
          <cell r="Q363">
            <v>0</v>
          </cell>
          <cell r="R363">
            <v>0</v>
          </cell>
          <cell r="S363">
            <v>-5.0000000000000001E-3</v>
          </cell>
          <cell r="T363">
            <v>0.01</v>
          </cell>
          <cell r="U363">
            <v>0</v>
          </cell>
          <cell r="V363">
            <v>0.08</v>
          </cell>
          <cell r="W363">
            <v>0</v>
          </cell>
          <cell r="X363">
            <v>0</v>
          </cell>
          <cell r="Y363">
            <v>0.14500000000000002</v>
          </cell>
          <cell r="Z363">
            <v>54101250</v>
          </cell>
          <cell r="AA363">
            <v>53397933.75</v>
          </cell>
          <cell r="AB363">
            <v>3892709370.3750005</v>
          </cell>
          <cell r="AC363">
            <v>48597448.227272727</v>
          </cell>
          <cell r="AD363">
            <v>3542753975.7681818</v>
          </cell>
          <cell r="AE363" t="str">
            <v>Còn hàng</v>
          </cell>
          <cell r="AF363">
            <v>0</v>
          </cell>
        </row>
        <row r="364">
          <cell r="E364" t="str">
            <v>S4-2801</v>
          </cell>
          <cell r="F364" t="str">
            <v>S4</v>
          </cell>
          <cell r="G364" t="str">
            <v>28</v>
          </cell>
          <cell r="H364" t="str">
            <v>01</v>
          </cell>
          <cell r="I364" t="str">
            <v>3PN</v>
          </cell>
          <cell r="J364" t="str">
            <v>Tây Bắc</v>
          </cell>
          <cell r="K364" t="str">
            <v>Đông Bắc</v>
          </cell>
          <cell r="L364">
            <v>112.5</v>
          </cell>
          <cell r="M364">
            <v>103.2</v>
          </cell>
          <cell r="N364" t="str">
            <v>Căn góc</v>
          </cell>
          <cell r="O364" t="str">
            <v>Nội khu</v>
          </cell>
          <cell r="P364">
            <v>0.08</v>
          </cell>
          <cell r="Q364">
            <v>0</v>
          </cell>
          <cell r="R364">
            <v>1.4999999999999999E-2</v>
          </cell>
          <cell r="S364">
            <v>0</v>
          </cell>
          <cell r="T364">
            <v>-0.01</v>
          </cell>
          <cell r="U364">
            <v>0</v>
          </cell>
          <cell r="V364">
            <v>0</v>
          </cell>
          <cell r="W364">
            <v>0.05</v>
          </cell>
          <cell r="X364">
            <v>5.0000000000000001E-3</v>
          </cell>
          <cell r="Y364">
            <v>0.14000000000000001</v>
          </cell>
          <cell r="Z364">
            <v>53865000.000000007</v>
          </cell>
          <cell r="AA364">
            <v>53164755.000000007</v>
          </cell>
          <cell r="AB364">
            <v>5486602716.000001</v>
          </cell>
          <cell r="AC364">
            <v>48385467.545454547</v>
          </cell>
          <cell r="AD364">
            <v>4993380250.6909094</v>
          </cell>
          <cell r="AE364" t="str">
            <v>Còn hàng</v>
          </cell>
          <cell r="AF364">
            <v>0</v>
          </cell>
        </row>
        <row r="365">
          <cell r="E365" t="str">
            <v>S4-2809</v>
          </cell>
          <cell r="F365" t="str">
            <v>S4</v>
          </cell>
          <cell r="G365" t="str">
            <v>28</v>
          </cell>
          <cell r="H365" t="str">
            <v>09</v>
          </cell>
          <cell r="I365" t="str">
            <v>2PN</v>
          </cell>
          <cell r="J365" t="str">
            <v>Tây</v>
          </cell>
          <cell r="K365" t="str">
            <v>Đông</v>
          </cell>
          <cell r="L365">
            <v>96.3</v>
          </cell>
          <cell r="M365">
            <v>90</v>
          </cell>
          <cell r="N365">
            <v>0</v>
          </cell>
          <cell r="O365" t="str">
            <v>Nội khu</v>
          </cell>
          <cell r="P365">
            <v>0.08</v>
          </cell>
          <cell r="Q365">
            <v>0</v>
          </cell>
          <cell r="R365">
            <v>0</v>
          </cell>
          <cell r="S365">
            <v>-5.0000000000000001E-3</v>
          </cell>
          <cell r="T365">
            <v>-0.02</v>
          </cell>
          <cell r="U365">
            <v>0</v>
          </cell>
          <cell r="V365">
            <v>0.03</v>
          </cell>
          <cell r="W365">
            <v>0</v>
          </cell>
          <cell r="X365">
            <v>5.0000000000000001E-3</v>
          </cell>
          <cell r="Y365">
            <v>0.09</v>
          </cell>
          <cell r="Z365">
            <v>51502500.000000007</v>
          </cell>
          <cell r="AA365">
            <v>50832967.500000007</v>
          </cell>
          <cell r="AB365">
            <v>4574967075.000001</v>
          </cell>
          <cell r="AC365">
            <v>46265660.727272734</v>
          </cell>
          <cell r="AD365">
            <v>4163909465.454546</v>
          </cell>
          <cell r="AE365" t="str">
            <v>Còn hàng</v>
          </cell>
          <cell r="AF365">
            <v>0</v>
          </cell>
        </row>
        <row r="366">
          <cell r="E366" t="str">
            <v>S4-2811</v>
          </cell>
          <cell r="F366" t="str">
            <v>S4</v>
          </cell>
          <cell r="G366" t="str">
            <v>28</v>
          </cell>
          <cell r="H366" t="str">
            <v>11</v>
          </cell>
          <cell r="I366" t="str">
            <v>3PN</v>
          </cell>
          <cell r="J366" t="str">
            <v>Nam</v>
          </cell>
          <cell r="K366" t="str">
            <v>Đông</v>
          </cell>
          <cell r="L366">
            <v>112.5</v>
          </cell>
          <cell r="M366">
            <v>103.2</v>
          </cell>
          <cell r="N366" t="str">
            <v>Căn góc</v>
          </cell>
          <cell r="O366" t="str">
            <v>Nội khu</v>
          </cell>
          <cell r="P366">
            <v>0.08</v>
          </cell>
          <cell r="Q366">
            <v>0</v>
          </cell>
          <cell r="R366">
            <v>1.4999999999999999E-2</v>
          </cell>
          <cell r="S366">
            <v>0</v>
          </cell>
          <cell r="T366">
            <v>0.03</v>
          </cell>
          <cell r="U366">
            <v>0</v>
          </cell>
          <cell r="V366">
            <v>0</v>
          </cell>
          <cell r="W366">
            <v>0.05</v>
          </cell>
          <cell r="X366">
            <v>5.0000000000000001E-3</v>
          </cell>
          <cell r="Y366">
            <v>0.18</v>
          </cell>
          <cell r="Z366">
            <v>55755000</v>
          </cell>
          <cell r="AA366">
            <v>55030185</v>
          </cell>
          <cell r="AB366">
            <v>5679115092</v>
          </cell>
          <cell r="AC366">
            <v>50081312.999999993</v>
          </cell>
          <cell r="AD366">
            <v>5168391501.5999994</v>
          </cell>
          <cell r="AE366" t="str">
            <v>Còn hàng</v>
          </cell>
          <cell r="AF366">
            <v>0</v>
          </cell>
        </row>
        <row r="367">
          <cell r="E367" t="str">
            <v>S4-2901</v>
          </cell>
          <cell r="F367" t="str">
            <v>S4</v>
          </cell>
          <cell r="G367" t="str">
            <v>29</v>
          </cell>
          <cell r="H367" t="str">
            <v>01</v>
          </cell>
          <cell r="I367" t="str">
            <v>3PN</v>
          </cell>
          <cell r="J367" t="str">
            <v>Tây Bắc</v>
          </cell>
          <cell r="K367" t="str">
            <v>Đông Bắc</v>
          </cell>
          <cell r="L367">
            <v>112.5</v>
          </cell>
          <cell r="M367">
            <v>103.2</v>
          </cell>
          <cell r="N367" t="str">
            <v>Căn góc</v>
          </cell>
          <cell r="O367" t="str">
            <v>Nội khu</v>
          </cell>
          <cell r="P367">
            <v>7.4999999999999997E-2</v>
          </cell>
          <cell r="Q367">
            <v>0</v>
          </cell>
          <cell r="R367">
            <v>1.4999999999999999E-2</v>
          </cell>
          <cell r="S367">
            <v>0</v>
          </cell>
          <cell r="T367">
            <v>-0.01</v>
          </cell>
          <cell r="U367">
            <v>0</v>
          </cell>
          <cell r="V367">
            <v>0</v>
          </cell>
          <cell r="W367">
            <v>0.05</v>
          </cell>
          <cell r="X367">
            <v>0</v>
          </cell>
          <cell r="Y367">
            <v>0.13</v>
          </cell>
          <cell r="Z367">
            <v>53392499.999999993</v>
          </cell>
          <cell r="AA367">
            <v>52698397.499999993</v>
          </cell>
          <cell r="AB367">
            <v>5438474621.999999</v>
          </cell>
          <cell r="AC367">
            <v>47961506.181818172</v>
          </cell>
          <cell r="AD367">
            <v>4949627437.9636354</v>
          </cell>
          <cell r="AE367" t="str">
            <v>Còn hàng</v>
          </cell>
          <cell r="AF367">
            <v>0</v>
          </cell>
        </row>
        <row r="368">
          <cell r="E368" t="str">
            <v>S4-2911</v>
          </cell>
          <cell r="F368" t="str">
            <v>S4</v>
          </cell>
          <cell r="G368" t="str">
            <v>29</v>
          </cell>
          <cell r="H368" t="str">
            <v>11</v>
          </cell>
          <cell r="I368" t="str">
            <v>3PN</v>
          </cell>
          <cell r="J368" t="str">
            <v>Nam</v>
          </cell>
          <cell r="K368" t="str">
            <v>Đông</v>
          </cell>
          <cell r="L368">
            <v>112.5</v>
          </cell>
          <cell r="M368">
            <v>103.2</v>
          </cell>
          <cell r="N368" t="str">
            <v>Căn góc</v>
          </cell>
          <cell r="O368" t="str">
            <v>Nội khu</v>
          </cell>
          <cell r="P368">
            <v>7.4999999999999997E-2</v>
          </cell>
          <cell r="Q368">
            <v>0</v>
          </cell>
          <cell r="R368">
            <v>1.4999999999999999E-2</v>
          </cell>
          <cell r="S368">
            <v>0</v>
          </cell>
          <cell r="T368">
            <v>0.03</v>
          </cell>
          <cell r="U368">
            <v>0</v>
          </cell>
          <cell r="V368">
            <v>0</v>
          </cell>
          <cell r="W368">
            <v>0.05</v>
          </cell>
          <cell r="X368">
            <v>0</v>
          </cell>
          <cell r="Y368">
            <v>0.16999999999999998</v>
          </cell>
          <cell r="Z368">
            <v>55282500</v>
          </cell>
          <cell r="AA368">
            <v>54563827.5</v>
          </cell>
          <cell r="AB368">
            <v>5630986998</v>
          </cell>
          <cell r="AC368">
            <v>49657351.636363626</v>
          </cell>
          <cell r="AD368">
            <v>5124638688.8727264</v>
          </cell>
          <cell r="AE368" t="str">
            <v>Còn hàng</v>
          </cell>
          <cell r="AF368">
            <v>0</v>
          </cell>
        </row>
        <row r="369">
          <cell r="E369" t="str">
            <v>S4-3001</v>
          </cell>
          <cell r="F369" t="str">
            <v>S4</v>
          </cell>
          <cell r="G369" t="str">
            <v>30</v>
          </cell>
          <cell r="H369" t="str">
            <v>01</v>
          </cell>
          <cell r="I369" t="str">
            <v>3PN</v>
          </cell>
          <cell r="J369" t="str">
            <v>Tây Bắc</v>
          </cell>
          <cell r="K369" t="str">
            <v>Đông Bắc</v>
          </cell>
          <cell r="L369">
            <v>112.5</v>
          </cell>
          <cell r="M369">
            <v>103.2</v>
          </cell>
          <cell r="N369" t="str">
            <v>Căn góc</v>
          </cell>
          <cell r="O369" t="str">
            <v>Nội khu</v>
          </cell>
          <cell r="P369">
            <v>7.0000000000000007E-2</v>
          </cell>
          <cell r="Q369">
            <v>0</v>
          </cell>
          <cell r="R369">
            <v>1.4999999999999999E-2</v>
          </cell>
          <cell r="S369">
            <v>0</v>
          </cell>
          <cell r="T369">
            <v>-0.01</v>
          </cell>
          <cell r="U369">
            <v>0</v>
          </cell>
          <cell r="V369">
            <v>0</v>
          </cell>
          <cell r="W369">
            <v>0.05</v>
          </cell>
          <cell r="X369">
            <v>0</v>
          </cell>
          <cell r="Y369">
            <v>0.125</v>
          </cell>
          <cell r="Z369">
            <v>53156250</v>
          </cell>
          <cell r="AA369">
            <v>52465218.75</v>
          </cell>
          <cell r="AB369">
            <v>5414410575</v>
          </cell>
          <cell r="AC369">
            <v>47749525.499999993</v>
          </cell>
          <cell r="AD369">
            <v>4927751031.5999994</v>
          </cell>
          <cell r="AE369" t="str">
            <v>Phú Điền</v>
          </cell>
          <cell r="AF369">
            <v>0</v>
          </cell>
        </row>
        <row r="370">
          <cell r="E370" t="str">
            <v>S4-3002</v>
          </cell>
          <cell r="F370" t="str">
            <v>S4</v>
          </cell>
          <cell r="G370" t="str">
            <v>30</v>
          </cell>
          <cell r="H370" t="str">
            <v>02</v>
          </cell>
          <cell r="I370" t="str">
            <v>3PN</v>
          </cell>
          <cell r="J370" t="str">
            <v>Tây Bắc</v>
          </cell>
          <cell r="K370" t="str">
            <v>Tây Nam</v>
          </cell>
          <cell r="L370">
            <v>112.5</v>
          </cell>
          <cell r="M370">
            <v>103.2</v>
          </cell>
          <cell r="N370" t="str">
            <v>Căn góc</v>
          </cell>
          <cell r="O370" t="str">
            <v>S-School, Sông Hồng</v>
          </cell>
          <cell r="P370">
            <v>7.0000000000000007E-2</v>
          </cell>
          <cell r="Q370">
            <v>0</v>
          </cell>
          <cell r="R370">
            <v>1.4999999999999999E-2</v>
          </cell>
          <cell r="S370">
            <v>0</v>
          </cell>
          <cell r="T370">
            <v>-0.01</v>
          </cell>
          <cell r="U370">
            <v>0.06</v>
          </cell>
          <cell r="V370">
            <v>0</v>
          </cell>
          <cell r="W370">
            <v>0.05</v>
          </cell>
          <cell r="X370">
            <v>0</v>
          </cell>
          <cell r="Y370">
            <v>0.185</v>
          </cell>
          <cell r="Z370">
            <v>55991250</v>
          </cell>
          <cell r="AA370">
            <v>55263363.75</v>
          </cell>
          <cell r="AB370">
            <v>5703179139</v>
          </cell>
          <cell r="AC370">
            <v>50293293.68181818</v>
          </cell>
          <cell r="AD370">
            <v>5190267907.9636364</v>
          </cell>
          <cell r="AE370" t="str">
            <v>Phú Điền</v>
          </cell>
          <cell r="AF370">
            <v>0</v>
          </cell>
        </row>
        <row r="371">
          <cell r="E371" t="str">
            <v>S4-3003</v>
          </cell>
          <cell r="F371" t="str">
            <v>S4</v>
          </cell>
          <cell r="G371" t="str">
            <v>30</v>
          </cell>
          <cell r="H371" t="str">
            <v>03</v>
          </cell>
          <cell r="I371" t="str">
            <v>2PN</v>
          </cell>
          <cell r="J371" t="str">
            <v>Tây Nam</v>
          </cell>
          <cell r="K371" t="str">
            <v>Đông Bắc</v>
          </cell>
          <cell r="L371">
            <v>96.3</v>
          </cell>
          <cell r="M371">
            <v>90</v>
          </cell>
          <cell r="N371">
            <v>0</v>
          </cell>
          <cell r="O371" t="str">
            <v>Nội khu</v>
          </cell>
          <cell r="P371">
            <v>7.0000000000000007E-2</v>
          </cell>
          <cell r="Q371">
            <v>0</v>
          </cell>
          <cell r="R371">
            <v>0</v>
          </cell>
          <cell r="S371">
            <v>-5.0000000000000001E-3</v>
          </cell>
          <cell r="T371">
            <v>0.01</v>
          </cell>
          <cell r="U371">
            <v>0</v>
          </cell>
          <cell r="V371">
            <v>0.03</v>
          </cell>
          <cell r="W371">
            <v>0</v>
          </cell>
          <cell r="X371">
            <v>0</v>
          </cell>
          <cell r="Y371">
            <v>0.105</v>
          </cell>
          <cell r="Z371">
            <v>52211250</v>
          </cell>
          <cell r="AA371">
            <v>51532503.75</v>
          </cell>
          <cell r="AB371">
            <v>4637925337.5</v>
          </cell>
          <cell r="AC371">
            <v>46901602.772727266</v>
          </cell>
          <cell r="AD371">
            <v>4221144249.545454</v>
          </cell>
          <cell r="AE371" t="str">
            <v>Phú Điền</v>
          </cell>
          <cell r="AF371">
            <v>0</v>
          </cell>
        </row>
        <row r="372">
          <cell r="E372" t="str">
            <v>S4-3004</v>
          </cell>
          <cell r="F372" t="str">
            <v>S4</v>
          </cell>
          <cell r="G372" t="str">
            <v>30</v>
          </cell>
          <cell r="H372" t="str">
            <v>04</v>
          </cell>
          <cell r="I372" t="str">
            <v>3PN</v>
          </cell>
          <cell r="J372" t="str">
            <v>Đông Bắc</v>
          </cell>
          <cell r="K372" t="str">
            <v>Tây Nam</v>
          </cell>
          <cell r="L372">
            <v>115</v>
          </cell>
          <cell r="M372">
            <v>104.8</v>
          </cell>
          <cell r="N372">
            <v>0</v>
          </cell>
          <cell r="O372" t="str">
            <v>S-School, Sông Hồng</v>
          </cell>
          <cell r="P372">
            <v>7.0000000000000007E-2</v>
          </cell>
          <cell r="Q372">
            <v>-0.01</v>
          </cell>
          <cell r="R372">
            <v>0.01</v>
          </cell>
          <cell r="S372">
            <v>0</v>
          </cell>
          <cell r="T372">
            <v>0.01</v>
          </cell>
          <cell r="U372">
            <v>0.06</v>
          </cell>
          <cell r="V372">
            <v>0</v>
          </cell>
          <cell r="W372">
            <v>0</v>
          </cell>
          <cell r="X372">
            <v>0</v>
          </cell>
          <cell r="Y372">
            <v>0.14000000000000001</v>
          </cell>
          <cell r="Z372">
            <v>53865000.000000007</v>
          </cell>
          <cell r="AA372">
            <v>53164755.000000007</v>
          </cell>
          <cell r="AB372">
            <v>5571666324.000001</v>
          </cell>
          <cell r="AC372">
            <v>48385467.545454547</v>
          </cell>
          <cell r="AD372">
            <v>5070796998.7636366</v>
          </cell>
          <cell r="AE372" t="str">
            <v>Phú Điền</v>
          </cell>
          <cell r="AF372">
            <v>0</v>
          </cell>
        </row>
        <row r="373">
          <cell r="E373" t="str">
            <v>S4-3005</v>
          </cell>
          <cell r="F373" t="str">
            <v>S4</v>
          </cell>
          <cell r="G373" t="str">
            <v>30</v>
          </cell>
          <cell r="H373" t="str">
            <v>05</v>
          </cell>
          <cell r="I373" t="str">
            <v>2PN</v>
          </cell>
          <cell r="J373" t="str">
            <v>Tây Nam</v>
          </cell>
          <cell r="K373" t="str">
            <v>Đông Bắc</v>
          </cell>
          <cell r="L373">
            <v>79.599999999999994</v>
          </cell>
          <cell r="M373">
            <v>72.900000000000006</v>
          </cell>
          <cell r="N373">
            <v>0</v>
          </cell>
          <cell r="O373" t="str">
            <v>Nội khu</v>
          </cell>
          <cell r="P373">
            <v>7.0000000000000007E-2</v>
          </cell>
          <cell r="Q373">
            <v>0</v>
          </cell>
          <cell r="R373">
            <v>0</v>
          </cell>
          <cell r="S373">
            <v>-5.0000000000000001E-3</v>
          </cell>
          <cell r="T373">
            <v>0.01</v>
          </cell>
          <cell r="U373">
            <v>0</v>
          </cell>
          <cell r="V373">
            <v>0.08</v>
          </cell>
          <cell r="W373">
            <v>0</v>
          </cell>
          <cell r="X373">
            <v>0</v>
          </cell>
          <cell r="Y373">
            <v>0.155</v>
          </cell>
          <cell r="Z373">
            <v>54573750</v>
          </cell>
          <cell r="AA373">
            <v>53864291.25</v>
          </cell>
          <cell r="AB373">
            <v>3926706832.1250005</v>
          </cell>
          <cell r="AC373">
            <v>49021409.590909086</v>
          </cell>
          <cell r="AD373">
            <v>3573660759.1772728</v>
          </cell>
          <cell r="AE373" t="str">
            <v>Phú Điền</v>
          </cell>
          <cell r="AF373">
            <v>0</v>
          </cell>
        </row>
        <row r="374">
          <cell r="E374" t="str">
            <v>S4-3006</v>
          </cell>
          <cell r="F374" t="str">
            <v>S4</v>
          </cell>
          <cell r="G374" t="str">
            <v>30</v>
          </cell>
          <cell r="H374" t="str">
            <v>06</v>
          </cell>
          <cell r="I374" t="str">
            <v>3PN</v>
          </cell>
          <cell r="J374" t="str">
            <v>Tây Bắc</v>
          </cell>
          <cell r="K374" t="str">
            <v>Tây Nam</v>
          </cell>
          <cell r="L374">
            <v>123.9</v>
          </cell>
          <cell r="M374">
            <v>116.7</v>
          </cell>
          <cell r="N374">
            <v>0</v>
          </cell>
          <cell r="O374" t="str">
            <v>S-School, Sông Hồng</v>
          </cell>
          <cell r="P374">
            <v>7.0000000000000007E-2</v>
          </cell>
          <cell r="Q374">
            <v>5.0000000000000001E-3</v>
          </cell>
          <cell r="R374">
            <v>-5.0000000000000001E-3</v>
          </cell>
          <cell r="S374">
            <v>-0.05</v>
          </cell>
          <cell r="T374">
            <v>-0.01</v>
          </cell>
          <cell r="U374">
            <v>0.06</v>
          </cell>
          <cell r="V374">
            <v>-0.05</v>
          </cell>
          <cell r="W374">
            <v>0</v>
          </cell>
          <cell r="X374">
            <v>0</v>
          </cell>
          <cell r="Y374">
            <v>2.0000000000000004E-2</v>
          </cell>
          <cell r="Z374">
            <v>48195000</v>
          </cell>
          <cell r="AA374">
            <v>47568465</v>
          </cell>
          <cell r="AB374">
            <v>5551239865.5</v>
          </cell>
          <cell r="AC374">
            <v>43297931.18181818</v>
          </cell>
          <cell r="AD374">
            <v>5052868568.9181814</v>
          </cell>
          <cell r="AE374" t="str">
            <v>Phú Điền</v>
          </cell>
          <cell r="AF374">
            <v>0</v>
          </cell>
        </row>
        <row r="375">
          <cell r="E375" t="str">
            <v>S4-3007</v>
          </cell>
          <cell r="F375" t="str">
            <v>S4</v>
          </cell>
          <cell r="G375" t="str">
            <v>30</v>
          </cell>
          <cell r="H375" t="str">
            <v>07</v>
          </cell>
          <cell r="I375" t="str">
            <v>2PN</v>
          </cell>
          <cell r="J375" t="str">
            <v>Tây</v>
          </cell>
          <cell r="K375" t="str">
            <v>Đông</v>
          </cell>
          <cell r="L375">
            <v>79.599999999999994</v>
          </cell>
          <cell r="M375">
            <v>72.900000000000006</v>
          </cell>
          <cell r="N375">
            <v>0</v>
          </cell>
          <cell r="O375" t="str">
            <v>Nội khu</v>
          </cell>
          <cell r="P375">
            <v>7.0000000000000007E-2</v>
          </cell>
          <cell r="Q375">
            <v>-5.0000000000000001E-3</v>
          </cell>
          <cell r="R375">
            <v>0</v>
          </cell>
          <cell r="S375">
            <v>-5.0000000000000001E-3</v>
          </cell>
          <cell r="T375">
            <v>-0.02</v>
          </cell>
          <cell r="U375">
            <v>0</v>
          </cell>
          <cell r="V375">
            <v>0.08</v>
          </cell>
          <cell r="W375">
            <v>0</v>
          </cell>
          <cell r="X375">
            <v>0</v>
          </cell>
          <cell r="Y375">
            <v>0.12000000000000001</v>
          </cell>
          <cell r="Z375">
            <v>52920000.000000007</v>
          </cell>
          <cell r="AA375">
            <v>52232040.000000007</v>
          </cell>
          <cell r="AB375">
            <v>3807715716.000001</v>
          </cell>
          <cell r="AC375">
            <v>47537544.818181828</v>
          </cell>
          <cell r="AD375">
            <v>3465487017.2454553</v>
          </cell>
          <cell r="AE375" t="str">
            <v>Phú Điền</v>
          </cell>
          <cell r="AF375">
            <v>0</v>
          </cell>
        </row>
        <row r="376">
          <cell r="E376" t="str">
            <v>S4-3008</v>
          </cell>
          <cell r="F376" t="str">
            <v>S4</v>
          </cell>
          <cell r="G376" t="str">
            <v>30</v>
          </cell>
          <cell r="H376" t="str">
            <v>08</v>
          </cell>
          <cell r="I376" t="str">
            <v>3PN</v>
          </cell>
          <cell r="J376" t="str">
            <v>Nam</v>
          </cell>
          <cell r="K376" t="str">
            <v>Tây</v>
          </cell>
          <cell r="L376">
            <v>123.9</v>
          </cell>
          <cell r="M376">
            <v>116.7</v>
          </cell>
          <cell r="N376">
            <v>0</v>
          </cell>
          <cell r="O376" t="str">
            <v>Sân Golf, biệt thự</v>
          </cell>
          <cell r="P376">
            <v>7.0000000000000007E-2</v>
          </cell>
          <cell r="Q376">
            <v>5.0000000000000001E-3</v>
          </cell>
          <cell r="R376">
            <v>-5.0000000000000001E-3</v>
          </cell>
          <cell r="S376">
            <v>-0.05</v>
          </cell>
          <cell r="T376">
            <v>0.03</v>
          </cell>
          <cell r="U376">
            <v>0.08</v>
          </cell>
          <cell r="V376">
            <v>-0.05</v>
          </cell>
          <cell r="W376">
            <v>0</v>
          </cell>
          <cell r="X376">
            <v>0</v>
          </cell>
          <cell r="Y376">
            <v>0.08</v>
          </cell>
          <cell r="Z376">
            <v>51030000</v>
          </cell>
          <cell r="AA376">
            <v>50366610</v>
          </cell>
          <cell r="AB376">
            <v>5877783387</v>
          </cell>
          <cell r="AC376">
            <v>45841699.36363636</v>
          </cell>
          <cell r="AD376">
            <v>5349726315.7363634</v>
          </cell>
          <cell r="AE376" t="str">
            <v>Phú Điền</v>
          </cell>
          <cell r="AF376">
            <v>0</v>
          </cell>
        </row>
        <row r="377">
          <cell r="E377" t="str">
            <v>S4-3009</v>
          </cell>
          <cell r="F377" t="str">
            <v>S4</v>
          </cell>
          <cell r="G377" t="str">
            <v>30</v>
          </cell>
          <cell r="H377" t="str">
            <v>09</v>
          </cell>
          <cell r="I377" t="str">
            <v>2PN</v>
          </cell>
          <cell r="J377" t="str">
            <v>Tây</v>
          </cell>
          <cell r="K377" t="str">
            <v>Đông</v>
          </cell>
          <cell r="L377">
            <v>96.3</v>
          </cell>
          <cell r="M377">
            <v>90</v>
          </cell>
          <cell r="N377">
            <v>0</v>
          </cell>
          <cell r="O377" t="str">
            <v>Nội khu</v>
          </cell>
          <cell r="P377">
            <v>7.0000000000000007E-2</v>
          </cell>
          <cell r="Q377">
            <v>0</v>
          </cell>
          <cell r="R377">
            <v>0</v>
          </cell>
          <cell r="S377">
            <v>-5.0000000000000001E-3</v>
          </cell>
          <cell r="T377">
            <v>-0.02</v>
          </cell>
          <cell r="U377">
            <v>0</v>
          </cell>
          <cell r="V377">
            <v>0.03</v>
          </cell>
          <cell r="W377">
            <v>0</v>
          </cell>
          <cell r="X377">
            <v>0</v>
          </cell>
          <cell r="Y377">
            <v>7.4999999999999997E-2</v>
          </cell>
          <cell r="Z377">
            <v>50793750</v>
          </cell>
          <cell r="AA377">
            <v>50133431.25</v>
          </cell>
          <cell r="AB377">
            <v>4512008812.5</v>
          </cell>
          <cell r="AC377">
            <v>45629718.68181818</v>
          </cell>
          <cell r="AD377">
            <v>4106674681.363636</v>
          </cell>
          <cell r="AE377" t="str">
            <v>Phú Điền</v>
          </cell>
          <cell r="AF377">
            <v>0</v>
          </cell>
        </row>
        <row r="378">
          <cell r="E378" t="str">
            <v>S4-3010</v>
          </cell>
          <cell r="F378" t="str">
            <v>S4</v>
          </cell>
          <cell r="G378" t="str">
            <v>30</v>
          </cell>
          <cell r="H378" t="str">
            <v>10</v>
          </cell>
          <cell r="I378" t="str">
            <v>3PN</v>
          </cell>
          <cell r="J378" t="str">
            <v>Đông</v>
          </cell>
          <cell r="K378" t="str">
            <v>Tây</v>
          </cell>
          <cell r="L378">
            <v>115</v>
          </cell>
          <cell r="M378">
            <v>104.8</v>
          </cell>
          <cell r="N378">
            <v>0</v>
          </cell>
          <cell r="O378" t="str">
            <v>Sân Golf, biệt thự</v>
          </cell>
          <cell r="P378">
            <v>7.0000000000000007E-2</v>
          </cell>
          <cell r="Q378">
            <v>0</v>
          </cell>
          <cell r="R378">
            <v>0.01</v>
          </cell>
          <cell r="S378">
            <v>0</v>
          </cell>
          <cell r="T378">
            <v>0.02</v>
          </cell>
          <cell r="U378">
            <v>0.08</v>
          </cell>
          <cell r="V378">
            <v>0</v>
          </cell>
          <cell r="W378">
            <v>0</v>
          </cell>
          <cell r="X378">
            <v>0</v>
          </cell>
          <cell r="Y378">
            <v>0.18</v>
          </cell>
          <cell r="Z378">
            <v>55755000</v>
          </cell>
          <cell r="AA378">
            <v>55030185</v>
          </cell>
          <cell r="AB378">
            <v>5767163388</v>
          </cell>
          <cell r="AC378">
            <v>50081313</v>
          </cell>
          <cell r="AD378">
            <v>5248521602.3999996</v>
          </cell>
          <cell r="AE378" t="str">
            <v>Phú Điền</v>
          </cell>
          <cell r="AF378">
            <v>0</v>
          </cell>
        </row>
        <row r="379">
          <cell r="E379" t="str">
            <v>S4-3011</v>
          </cell>
          <cell r="F379" t="str">
            <v>S4</v>
          </cell>
          <cell r="G379" t="str">
            <v>30</v>
          </cell>
          <cell r="H379" t="str">
            <v>11</v>
          </cell>
          <cell r="I379" t="str">
            <v>3PN</v>
          </cell>
          <cell r="J379" t="str">
            <v>Nam</v>
          </cell>
          <cell r="K379" t="str">
            <v>Đông</v>
          </cell>
          <cell r="L379">
            <v>112.5</v>
          </cell>
          <cell r="M379">
            <v>103.2</v>
          </cell>
          <cell r="N379" t="str">
            <v>Căn góc</v>
          </cell>
          <cell r="O379" t="str">
            <v>Nội khu</v>
          </cell>
          <cell r="P379">
            <v>7.0000000000000007E-2</v>
          </cell>
          <cell r="Q379">
            <v>0</v>
          </cell>
          <cell r="R379">
            <v>1.4999999999999999E-2</v>
          </cell>
          <cell r="S379">
            <v>0</v>
          </cell>
          <cell r="T379">
            <v>0.03</v>
          </cell>
          <cell r="U379">
            <v>0</v>
          </cell>
          <cell r="V379">
            <v>0</v>
          </cell>
          <cell r="W379">
            <v>0.05</v>
          </cell>
          <cell r="X379">
            <v>0</v>
          </cell>
          <cell r="Y379">
            <v>0.16500000000000001</v>
          </cell>
          <cell r="Z379">
            <v>55046250</v>
          </cell>
          <cell r="AA379">
            <v>54330648.75</v>
          </cell>
          <cell r="AB379">
            <v>5606922951</v>
          </cell>
          <cell r="AC379">
            <v>49445370.954545446</v>
          </cell>
          <cell r="AD379">
            <v>5102762282.5090904</v>
          </cell>
          <cell r="AE379" t="str">
            <v>Phú Điền</v>
          </cell>
          <cell r="AF379">
            <v>0</v>
          </cell>
        </row>
        <row r="380">
          <cell r="E380" t="str">
            <v>S4-3012</v>
          </cell>
          <cell r="F380" t="str">
            <v>S4</v>
          </cell>
          <cell r="G380" t="str">
            <v>30</v>
          </cell>
          <cell r="H380" t="str">
            <v>12</v>
          </cell>
          <cell r="I380" t="str">
            <v>3PN</v>
          </cell>
          <cell r="J380" t="str">
            <v>Nam</v>
          </cell>
          <cell r="K380" t="str">
            <v>Tây</v>
          </cell>
          <cell r="L380">
            <v>112.5</v>
          </cell>
          <cell r="M380">
            <v>103.2</v>
          </cell>
          <cell r="N380" t="str">
            <v>Căn góc</v>
          </cell>
          <cell r="O380" t="str">
            <v>Sân Golf, biệt thự</v>
          </cell>
          <cell r="P380">
            <v>7.0000000000000007E-2</v>
          </cell>
          <cell r="Q380">
            <v>0</v>
          </cell>
          <cell r="R380">
            <v>1.4999999999999999E-2</v>
          </cell>
          <cell r="S380">
            <v>0</v>
          </cell>
          <cell r="T380">
            <v>0.03</v>
          </cell>
          <cell r="U380">
            <v>0.08</v>
          </cell>
          <cell r="V380">
            <v>0</v>
          </cell>
          <cell r="W380">
            <v>0.05</v>
          </cell>
          <cell r="X380">
            <v>0</v>
          </cell>
          <cell r="Y380">
            <v>0.245</v>
          </cell>
          <cell r="Z380">
            <v>58826250.000000007</v>
          </cell>
          <cell r="AA380">
            <v>58061508.750000007</v>
          </cell>
          <cell r="AB380">
            <v>5991947703.000001</v>
          </cell>
          <cell r="AC380">
            <v>52837061.863636367</v>
          </cell>
          <cell r="AD380">
            <v>5452784784.3272734</v>
          </cell>
          <cell r="AE380" t="str">
            <v>Phú Điền</v>
          </cell>
          <cell r="AF380">
            <v>0</v>
          </cell>
        </row>
        <row r="381">
          <cell r="E381" t="str">
            <v>S4-3101</v>
          </cell>
          <cell r="F381" t="str">
            <v>S4</v>
          </cell>
          <cell r="G381" t="str">
            <v>31</v>
          </cell>
          <cell r="H381" t="str">
            <v>01</v>
          </cell>
          <cell r="I381" t="str">
            <v>3PN</v>
          </cell>
          <cell r="J381" t="str">
            <v>Tây Bắc</v>
          </cell>
          <cell r="K381" t="str">
            <v>Đông Bắc</v>
          </cell>
          <cell r="L381">
            <v>112.5</v>
          </cell>
          <cell r="M381">
            <v>103.2</v>
          </cell>
          <cell r="N381" t="str">
            <v>Căn góc</v>
          </cell>
          <cell r="O381" t="str">
            <v>Nội khu</v>
          </cell>
          <cell r="P381">
            <v>6.5000000000000002E-2</v>
          </cell>
          <cell r="Q381">
            <v>0</v>
          </cell>
          <cell r="R381">
            <v>1.4999999999999999E-2</v>
          </cell>
          <cell r="S381">
            <v>0</v>
          </cell>
          <cell r="T381">
            <v>-0.01</v>
          </cell>
          <cell r="U381">
            <v>0</v>
          </cell>
          <cell r="V381">
            <v>0</v>
          </cell>
          <cell r="W381">
            <v>0.05</v>
          </cell>
          <cell r="X381">
            <v>0</v>
          </cell>
          <cell r="Y381">
            <v>0.12000000000000001</v>
          </cell>
          <cell r="Z381">
            <v>52920000.000000007</v>
          </cell>
          <cell r="AA381">
            <v>52232040.000000007</v>
          </cell>
          <cell r="AB381">
            <v>5390346528.000001</v>
          </cell>
          <cell r="AC381">
            <v>47537544.81818182</v>
          </cell>
          <cell r="AD381">
            <v>4905874625.2363644</v>
          </cell>
          <cell r="AE381" t="str">
            <v>Còn hàng</v>
          </cell>
          <cell r="AF381">
            <v>0</v>
          </cell>
        </row>
        <row r="382">
          <cell r="E382" t="str">
            <v>S4-3201</v>
          </cell>
          <cell r="F382" t="str">
            <v>S4</v>
          </cell>
          <cell r="G382" t="str">
            <v>32</v>
          </cell>
          <cell r="H382" t="str">
            <v>01</v>
          </cell>
          <cell r="I382" t="str">
            <v>3PN</v>
          </cell>
          <cell r="J382" t="str">
            <v>Tây Bắc</v>
          </cell>
          <cell r="K382" t="str">
            <v>Đông Bắc</v>
          </cell>
          <cell r="L382">
            <v>112.5</v>
          </cell>
          <cell r="M382">
            <v>103.2</v>
          </cell>
          <cell r="N382" t="str">
            <v>Căn góc</v>
          </cell>
          <cell r="O382" t="str">
            <v>Nội khu</v>
          </cell>
          <cell r="P382">
            <v>0.06</v>
          </cell>
          <cell r="Q382">
            <v>0</v>
          </cell>
          <cell r="R382">
            <v>1.4999999999999999E-2</v>
          </cell>
          <cell r="S382">
            <v>0</v>
          </cell>
          <cell r="T382">
            <v>-0.01</v>
          </cell>
          <cell r="U382">
            <v>0</v>
          </cell>
          <cell r="V382">
            <v>0</v>
          </cell>
          <cell r="W382">
            <v>0.05</v>
          </cell>
          <cell r="X382">
            <v>5.0000000000000001E-3</v>
          </cell>
          <cell r="Y382">
            <v>0.12000000000000001</v>
          </cell>
          <cell r="Z382">
            <v>52920000.000000007</v>
          </cell>
          <cell r="AA382">
            <v>52232040.000000007</v>
          </cell>
          <cell r="AB382">
            <v>5390346528.000001</v>
          </cell>
          <cell r="AC382">
            <v>47537544.81818182</v>
          </cell>
          <cell r="AD382">
            <v>4905874625.2363644</v>
          </cell>
          <cell r="AE382" t="str">
            <v>Còn hàng</v>
          </cell>
          <cell r="AF382">
            <v>0</v>
          </cell>
        </row>
        <row r="383">
          <cell r="E383" t="str">
            <v>S4-3203</v>
          </cell>
          <cell r="F383" t="str">
            <v>S4</v>
          </cell>
          <cell r="G383" t="str">
            <v>32</v>
          </cell>
          <cell r="H383" t="str">
            <v>03</v>
          </cell>
          <cell r="I383" t="str">
            <v>2PN</v>
          </cell>
          <cell r="J383" t="str">
            <v>Tây Nam</v>
          </cell>
          <cell r="K383" t="str">
            <v>Đông Bắc</v>
          </cell>
          <cell r="L383">
            <v>96.3</v>
          </cell>
          <cell r="M383">
            <v>90</v>
          </cell>
          <cell r="N383">
            <v>0</v>
          </cell>
          <cell r="O383" t="str">
            <v>Nội khu</v>
          </cell>
          <cell r="P383">
            <v>0.06</v>
          </cell>
          <cell r="Q383">
            <v>0</v>
          </cell>
          <cell r="R383">
            <v>0</v>
          </cell>
          <cell r="S383">
            <v>-5.0000000000000001E-3</v>
          </cell>
          <cell r="T383">
            <v>0.01</v>
          </cell>
          <cell r="U383">
            <v>0</v>
          </cell>
          <cell r="V383">
            <v>0.03</v>
          </cell>
          <cell r="W383">
            <v>0</v>
          </cell>
          <cell r="X383">
            <v>5.0000000000000001E-3</v>
          </cell>
          <cell r="Y383">
            <v>0.1</v>
          </cell>
          <cell r="Z383">
            <v>51975000.000000007</v>
          </cell>
          <cell r="AA383">
            <v>51299325.000000007</v>
          </cell>
          <cell r="AB383">
            <v>4616939250.000001</v>
          </cell>
          <cell r="AC383">
            <v>46689622.090909094</v>
          </cell>
          <cell r="AD383">
            <v>4202065988.1818185</v>
          </cell>
          <cell r="AE383" t="str">
            <v>Còn hàng</v>
          </cell>
          <cell r="AF383">
            <v>0</v>
          </cell>
        </row>
        <row r="384">
          <cell r="E384" t="str">
            <v>S4-3209</v>
          </cell>
          <cell r="F384" t="str">
            <v>S4</v>
          </cell>
          <cell r="G384" t="str">
            <v>32</v>
          </cell>
          <cell r="H384" t="str">
            <v>09</v>
          </cell>
          <cell r="I384" t="str">
            <v>2PN</v>
          </cell>
          <cell r="J384" t="str">
            <v>Tây</v>
          </cell>
          <cell r="K384" t="str">
            <v>Đông</v>
          </cell>
          <cell r="L384">
            <v>96.3</v>
          </cell>
          <cell r="M384">
            <v>90</v>
          </cell>
          <cell r="N384">
            <v>0</v>
          </cell>
          <cell r="O384" t="str">
            <v>Nội khu</v>
          </cell>
          <cell r="P384">
            <v>0.06</v>
          </cell>
          <cell r="Q384">
            <v>0</v>
          </cell>
          <cell r="R384">
            <v>0</v>
          </cell>
          <cell r="S384">
            <v>-5.0000000000000001E-3</v>
          </cell>
          <cell r="T384">
            <v>-0.02</v>
          </cell>
          <cell r="U384">
            <v>0</v>
          </cell>
          <cell r="V384">
            <v>0.03</v>
          </cell>
          <cell r="W384">
            <v>0</v>
          </cell>
          <cell r="X384">
            <v>5.0000000000000001E-3</v>
          </cell>
          <cell r="Y384">
            <v>7.0000000000000007E-2</v>
          </cell>
          <cell r="Z384">
            <v>50557500</v>
          </cell>
          <cell r="AA384">
            <v>49900252.5</v>
          </cell>
          <cell r="AB384">
            <v>4491022725</v>
          </cell>
          <cell r="AC384">
            <v>45417737.999999993</v>
          </cell>
          <cell r="AD384">
            <v>4087596419.9999995</v>
          </cell>
          <cell r="AE384" t="str">
            <v>Còn hàng</v>
          </cell>
          <cell r="AF384">
            <v>0</v>
          </cell>
        </row>
        <row r="385">
          <cell r="E385" t="str">
            <v>S4-3211</v>
          </cell>
          <cell r="F385" t="str">
            <v>S4</v>
          </cell>
          <cell r="G385" t="str">
            <v>32</v>
          </cell>
          <cell r="H385" t="str">
            <v>11</v>
          </cell>
          <cell r="I385" t="str">
            <v>3PN</v>
          </cell>
          <cell r="J385" t="str">
            <v>Nam</v>
          </cell>
          <cell r="K385" t="str">
            <v>Đông</v>
          </cell>
          <cell r="L385">
            <v>112.5</v>
          </cell>
          <cell r="M385">
            <v>103.2</v>
          </cell>
          <cell r="N385" t="str">
            <v>Căn góc</v>
          </cell>
          <cell r="O385" t="str">
            <v>Nội khu</v>
          </cell>
          <cell r="P385">
            <v>0.06</v>
          </cell>
          <cell r="Q385">
            <v>0</v>
          </cell>
          <cell r="R385">
            <v>1.4999999999999999E-2</v>
          </cell>
          <cell r="S385">
            <v>0</v>
          </cell>
          <cell r="T385">
            <v>0.03</v>
          </cell>
          <cell r="U385">
            <v>0</v>
          </cell>
          <cell r="V385">
            <v>0</v>
          </cell>
          <cell r="W385">
            <v>0.05</v>
          </cell>
          <cell r="X385">
            <v>5.0000000000000001E-3</v>
          </cell>
          <cell r="Y385">
            <v>0.16</v>
          </cell>
          <cell r="Z385">
            <v>54809999.999999993</v>
          </cell>
          <cell r="AA385">
            <v>54097469.999999993</v>
          </cell>
          <cell r="AB385">
            <v>5582858903.999999</v>
          </cell>
          <cell r="AC385">
            <v>49233390.272727259</v>
          </cell>
          <cell r="AD385">
            <v>5080885876.1454535</v>
          </cell>
          <cell r="AE385" t="str">
            <v>Còn hàng</v>
          </cell>
          <cell r="AF385">
            <v>0</v>
          </cell>
        </row>
        <row r="386">
          <cell r="E386" t="str">
            <v>S4-3301</v>
          </cell>
          <cell r="F386" t="str">
            <v>S4</v>
          </cell>
          <cell r="G386" t="str">
            <v>33</v>
          </cell>
          <cell r="H386" t="str">
            <v>01</v>
          </cell>
          <cell r="I386" t="str">
            <v>3PN</v>
          </cell>
          <cell r="J386" t="str">
            <v>Tây Bắc</v>
          </cell>
          <cell r="K386" t="str">
            <v>Đông Bắc</v>
          </cell>
          <cell r="L386">
            <v>112.5</v>
          </cell>
          <cell r="M386">
            <v>103.2</v>
          </cell>
          <cell r="N386" t="str">
            <v>Căn góc</v>
          </cell>
          <cell r="O386" t="str">
            <v>Nội khu</v>
          </cell>
          <cell r="P386">
            <v>5.5E-2</v>
          </cell>
          <cell r="Q386">
            <v>0</v>
          </cell>
          <cell r="R386">
            <v>1.4999999999999999E-2</v>
          </cell>
          <cell r="S386">
            <v>0</v>
          </cell>
          <cell r="T386">
            <v>-0.01</v>
          </cell>
          <cell r="U386">
            <v>0</v>
          </cell>
          <cell r="V386">
            <v>0</v>
          </cell>
          <cell r="W386">
            <v>0.05</v>
          </cell>
          <cell r="X386">
            <v>0</v>
          </cell>
          <cell r="Y386">
            <v>0.11000000000000001</v>
          </cell>
          <cell r="Z386">
            <v>52447500.000000007</v>
          </cell>
          <cell r="AA386">
            <v>51765682.500000007</v>
          </cell>
          <cell r="AB386">
            <v>5342218434.000001</v>
          </cell>
          <cell r="AC386">
            <v>47113583.454545461</v>
          </cell>
          <cell r="AD386">
            <v>4862121812.5090914</v>
          </cell>
          <cell r="AE386" t="str">
            <v>Còn hàng</v>
          </cell>
          <cell r="AF386">
            <v>0</v>
          </cell>
        </row>
        <row r="387">
          <cell r="E387" t="str">
            <v>S4-3302</v>
          </cell>
          <cell r="F387" t="str">
            <v>S4</v>
          </cell>
          <cell r="G387" t="str">
            <v>33</v>
          </cell>
          <cell r="H387" t="str">
            <v>02</v>
          </cell>
          <cell r="I387" t="str">
            <v>3PN</v>
          </cell>
          <cell r="J387" t="str">
            <v>Tây Bắc</v>
          </cell>
          <cell r="K387" t="str">
            <v>Tây Nam</v>
          </cell>
          <cell r="L387">
            <v>112.5</v>
          </cell>
          <cell r="M387">
            <v>103.2</v>
          </cell>
          <cell r="N387" t="str">
            <v>Căn góc</v>
          </cell>
          <cell r="O387" t="str">
            <v>S-School, Sông Hồng</v>
          </cell>
          <cell r="P387">
            <v>5.5E-2</v>
          </cell>
          <cell r="Q387">
            <v>0</v>
          </cell>
          <cell r="R387">
            <v>1.4999999999999999E-2</v>
          </cell>
          <cell r="S387">
            <v>0</v>
          </cell>
          <cell r="T387">
            <v>-0.01</v>
          </cell>
          <cell r="U387">
            <v>0.06</v>
          </cell>
          <cell r="V387">
            <v>0</v>
          </cell>
          <cell r="W387">
            <v>0.05</v>
          </cell>
          <cell r="X387">
            <v>0</v>
          </cell>
          <cell r="Y387">
            <v>0.16999999999999998</v>
          </cell>
          <cell r="Z387">
            <v>55282500</v>
          </cell>
          <cell r="AA387">
            <v>54563827.5</v>
          </cell>
          <cell r="AB387">
            <v>5630986998</v>
          </cell>
          <cell r="AC387">
            <v>49657351.636363626</v>
          </cell>
          <cell r="AD387">
            <v>5124638688.8727264</v>
          </cell>
          <cell r="AE387" t="str">
            <v>Còn hàng</v>
          </cell>
          <cell r="AF387">
            <v>0</v>
          </cell>
        </row>
        <row r="388">
          <cell r="E388" t="str">
            <v>S4-3306</v>
          </cell>
          <cell r="F388" t="str">
            <v>S4</v>
          </cell>
          <cell r="G388" t="str">
            <v>33</v>
          </cell>
          <cell r="H388" t="str">
            <v>06</v>
          </cell>
          <cell r="I388" t="str">
            <v>3PN</v>
          </cell>
          <cell r="J388" t="str">
            <v>Tây Bắc</v>
          </cell>
          <cell r="K388" t="str">
            <v>Tây Nam</v>
          </cell>
          <cell r="L388">
            <v>123.9</v>
          </cell>
          <cell r="M388">
            <v>116.7</v>
          </cell>
          <cell r="N388">
            <v>0</v>
          </cell>
          <cell r="O388" t="str">
            <v>S-School, Sông Hồng</v>
          </cell>
          <cell r="P388">
            <v>5.5E-2</v>
          </cell>
          <cell r="Q388">
            <v>5.0000000000000001E-3</v>
          </cell>
          <cell r="R388">
            <v>-5.0000000000000001E-3</v>
          </cell>
          <cell r="S388">
            <v>-0.05</v>
          </cell>
          <cell r="T388">
            <v>-0.01</v>
          </cell>
          <cell r="U388">
            <v>0.06</v>
          </cell>
          <cell r="V388">
            <v>-0.05</v>
          </cell>
          <cell r="W388">
            <v>0</v>
          </cell>
          <cell r="X388">
            <v>0</v>
          </cell>
          <cell r="Y388">
            <v>4.9999999999999906E-3</v>
          </cell>
          <cell r="Z388">
            <v>47486249.999999993</v>
          </cell>
          <cell r="AA388">
            <v>46868928.749999993</v>
          </cell>
          <cell r="AB388">
            <v>5469603985.124999</v>
          </cell>
          <cell r="AC388">
            <v>42661989.136363626</v>
          </cell>
          <cell r="AD388">
            <v>4978654132.2136354</v>
          </cell>
          <cell r="AE388" t="str">
            <v>Còn hàng</v>
          </cell>
          <cell r="AF388">
            <v>0</v>
          </cell>
        </row>
        <row r="389">
          <cell r="E389" t="str">
            <v>S4-35A01</v>
          </cell>
          <cell r="F389" t="str">
            <v>S4</v>
          </cell>
          <cell r="G389" t="str">
            <v>35A</v>
          </cell>
          <cell r="H389" t="str">
            <v>01</v>
          </cell>
          <cell r="I389" t="str">
            <v>3PN</v>
          </cell>
          <cell r="J389" t="str">
            <v>Tây Bắc</v>
          </cell>
          <cell r="K389" t="str">
            <v>Đông Bắc</v>
          </cell>
          <cell r="L389">
            <v>112.5</v>
          </cell>
          <cell r="M389">
            <v>103.2</v>
          </cell>
          <cell r="N389" t="str">
            <v>Căn góc</v>
          </cell>
          <cell r="O389" t="str">
            <v>Nội khu</v>
          </cell>
          <cell r="P389">
            <v>0.05</v>
          </cell>
          <cell r="Q389">
            <v>0</v>
          </cell>
          <cell r="R389">
            <v>1.4999999999999999E-2</v>
          </cell>
          <cell r="S389">
            <v>0</v>
          </cell>
          <cell r="T389">
            <v>-0.01</v>
          </cell>
          <cell r="U389">
            <v>0</v>
          </cell>
          <cell r="V389">
            <v>0</v>
          </cell>
          <cell r="W389">
            <v>0.05</v>
          </cell>
          <cell r="X389">
            <v>0</v>
          </cell>
          <cell r="Y389">
            <v>0.10500000000000001</v>
          </cell>
          <cell r="Z389">
            <v>52211250</v>
          </cell>
          <cell r="AA389">
            <v>51532503.75</v>
          </cell>
          <cell r="AB389">
            <v>5318154387</v>
          </cell>
          <cell r="AC389">
            <v>46901602.772727273</v>
          </cell>
          <cell r="AD389">
            <v>4840245406.1454544</v>
          </cell>
          <cell r="AE389" t="str">
            <v>Còn hàng</v>
          </cell>
          <cell r="AF389">
            <v>0</v>
          </cell>
        </row>
        <row r="390">
          <cell r="E390" t="str">
            <v>S4-35A02</v>
          </cell>
          <cell r="F390" t="str">
            <v>S4</v>
          </cell>
          <cell r="G390" t="str">
            <v>35A</v>
          </cell>
          <cell r="H390" t="str">
            <v>02</v>
          </cell>
          <cell r="I390" t="str">
            <v>3PN</v>
          </cell>
          <cell r="J390" t="str">
            <v>Tây Bắc</v>
          </cell>
          <cell r="K390" t="str">
            <v>Tây Nam</v>
          </cell>
          <cell r="L390">
            <v>112.5</v>
          </cell>
          <cell r="M390">
            <v>103.2</v>
          </cell>
          <cell r="N390" t="str">
            <v>Căn góc</v>
          </cell>
          <cell r="O390" t="str">
            <v>S-School, Sông Hồng</v>
          </cell>
          <cell r="P390">
            <v>0.05</v>
          </cell>
          <cell r="Q390">
            <v>0</v>
          </cell>
          <cell r="R390">
            <v>1.4999999999999999E-2</v>
          </cell>
          <cell r="S390">
            <v>0</v>
          </cell>
          <cell r="T390">
            <v>-0.01</v>
          </cell>
          <cell r="U390">
            <v>0.06</v>
          </cell>
          <cell r="V390">
            <v>0</v>
          </cell>
          <cell r="W390">
            <v>0.05</v>
          </cell>
          <cell r="X390">
            <v>0</v>
          </cell>
          <cell r="Y390">
            <v>0.16499999999999998</v>
          </cell>
          <cell r="Z390">
            <v>55046250</v>
          </cell>
          <cell r="AA390">
            <v>54330648.75</v>
          </cell>
          <cell r="AB390">
            <v>5606922951</v>
          </cell>
          <cell r="AC390">
            <v>49445370.954545446</v>
          </cell>
          <cell r="AD390">
            <v>5102762282.5090904</v>
          </cell>
          <cell r="AE390" t="str">
            <v>Còn hàng</v>
          </cell>
          <cell r="AF390">
            <v>0</v>
          </cell>
        </row>
        <row r="391">
          <cell r="E391" t="str">
            <v>S4-35A11</v>
          </cell>
          <cell r="F391" t="str">
            <v>S4</v>
          </cell>
          <cell r="G391" t="str">
            <v>35A</v>
          </cell>
          <cell r="H391" t="str">
            <v>11</v>
          </cell>
          <cell r="I391" t="str">
            <v>3PN</v>
          </cell>
          <cell r="J391" t="str">
            <v>Nam</v>
          </cell>
          <cell r="K391" t="str">
            <v>Đông</v>
          </cell>
          <cell r="L391">
            <v>112.5</v>
          </cell>
          <cell r="M391">
            <v>103.2</v>
          </cell>
          <cell r="N391" t="str">
            <v>Căn góc</v>
          </cell>
          <cell r="O391" t="str">
            <v>Nội khu</v>
          </cell>
          <cell r="P391">
            <v>0.05</v>
          </cell>
          <cell r="Q391">
            <v>0</v>
          </cell>
          <cell r="R391">
            <v>1.4999999999999999E-2</v>
          </cell>
          <cell r="S391">
            <v>0</v>
          </cell>
          <cell r="T391">
            <v>0.03</v>
          </cell>
          <cell r="U391">
            <v>0</v>
          </cell>
          <cell r="V391">
            <v>0</v>
          </cell>
          <cell r="W391">
            <v>0.05</v>
          </cell>
          <cell r="X391">
            <v>0</v>
          </cell>
          <cell r="Y391">
            <v>0.14500000000000002</v>
          </cell>
          <cell r="Z391">
            <v>54101250</v>
          </cell>
          <cell r="AA391">
            <v>53397933.75</v>
          </cell>
          <cell r="AB391">
            <v>5510666763</v>
          </cell>
          <cell r="AC391">
            <v>48597448.227272727</v>
          </cell>
          <cell r="AD391">
            <v>5015256657.0545454</v>
          </cell>
          <cell r="AE391" t="str">
            <v>Còn hàng</v>
          </cell>
          <cell r="AF391">
            <v>0</v>
          </cell>
        </row>
        <row r="392">
          <cell r="E392" t="str">
            <v>S4-3501</v>
          </cell>
          <cell r="F392" t="str">
            <v>S4</v>
          </cell>
          <cell r="G392" t="str">
            <v>35</v>
          </cell>
          <cell r="H392" t="str">
            <v>01</v>
          </cell>
          <cell r="I392" t="str">
            <v>3PN</v>
          </cell>
          <cell r="J392" t="str">
            <v>Tây Bắc</v>
          </cell>
          <cell r="K392" t="str">
            <v>Đông Bắc</v>
          </cell>
          <cell r="L392">
            <v>112.5</v>
          </cell>
          <cell r="M392">
            <v>103.2</v>
          </cell>
          <cell r="N392" t="str">
            <v>Căn góc</v>
          </cell>
          <cell r="O392" t="str">
            <v>Nội khu</v>
          </cell>
          <cell r="P392">
            <v>4.4999999999999998E-2</v>
          </cell>
          <cell r="Q392">
            <v>0</v>
          </cell>
          <cell r="R392">
            <v>1.4999999999999999E-2</v>
          </cell>
          <cell r="S392">
            <v>0</v>
          </cell>
          <cell r="T392">
            <v>-0.01</v>
          </cell>
          <cell r="U392">
            <v>0</v>
          </cell>
          <cell r="V392">
            <v>0</v>
          </cell>
          <cell r="W392">
            <v>0.05</v>
          </cell>
          <cell r="X392">
            <v>0</v>
          </cell>
          <cell r="Y392">
            <v>0.1</v>
          </cell>
          <cell r="Z392">
            <v>51975000.000000007</v>
          </cell>
          <cell r="AA392">
            <v>51299325.000000007</v>
          </cell>
          <cell r="AB392">
            <v>5294090340.000001</v>
          </cell>
          <cell r="AC392">
            <v>46689622.090909094</v>
          </cell>
          <cell r="AD392">
            <v>4818368999.7818184</v>
          </cell>
          <cell r="AE392" t="str">
            <v>Còn hàng</v>
          </cell>
          <cell r="AF392">
            <v>0</v>
          </cell>
        </row>
        <row r="393">
          <cell r="E393" t="str">
            <v>S4-3502</v>
          </cell>
          <cell r="F393" t="str">
            <v>S4</v>
          </cell>
          <cell r="G393" t="str">
            <v>35</v>
          </cell>
          <cell r="H393" t="str">
            <v>02</v>
          </cell>
          <cell r="I393" t="str">
            <v>3PN</v>
          </cell>
          <cell r="J393" t="str">
            <v>Tây Bắc</v>
          </cell>
          <cell r="K393" t="str">
            <v>Tây Nam</v>
          </cell>
          <cell r="L393">
            <v>112.5</v>
          </cell>
          <cell r="M393">
            <v>103.2</v>
          </cell>
          <cell r="N393" t="str">
            <v>Căn góc</v>
          </cell>
          <cell r="O393" t="str">
            <v>S-School, Sông Hồng</v>
          </cell>
          <cell r="P393">
            <v>4.4999999999999998E-2</v>
          </cell>
          <cell r="Q393">
            <v>0</v>
          </cell>
          <cell r="R393">
            <v>1.4999999999999999E-2</v>
          </cell>
          <cell r="S393">
            <v>0</v>
          </cell>
          <cell r="T393">
            <v>-0.01</v>
          </cell>
          <cell r="U393">
            <v>0.06</v>
          </cell>
          <cell r="V393">
            <v>0</v>
          </cell>
          <cell r="W393">
            <v>0.05</v>
          </cell>
          <cell r="X393">
            <v>0</v>
          </cell>
          <cell r="Y393">
            <v>0.15999999999999998</v>
          </cell>
          <cell r="Z393">
            <v>54809999.999999993</v>
          </cell>
          <cell r="AA393">
            <v>54097469.999999993</v>
          </cell>
          <cell r="AB393">
            <v>5582858903.999999</v>
          </cell>
          <cell r="AC393">
            <v>49233390.272727259</v>
          </cell>
          <cell r="AD393">
            <v>5080885876.1454535</v>
          </cell>
          <cell r="AE393" t="str">
            <v>Còn hàng</v>
          </cell>
          <cell r="AF393">
            <v>0</v>
          </cell>
        </row>
        <row r="394">
          <cell r="E394" t="str">
            <v>S4-3511</v>
          </cell>
          <cell r="F394" t="str">
            <v>S4</v>
          </cell>
          <cell r="G394" t="str">
            <v>35</v>
          </cell>
          <cell r="H394" t="str">
            <v>11</v>
          </cell>
          <cell r="I394" t="str">
            <v>3PN</v>
          </cell>
          <cell r="J394" t="str">
            <v>Nam</v>
          </cell>
          <cell r="K394" t="str">
            <v>Đông</v>
          </cell>
          <cell r="L394">
            <v>112.5</v>
          </cell>
          <cell r="M394">
            <v>103.2</v>
          </cell>
          <cell r="N394" t="str">
            <v>Căn góc</v>
          </cell>
          <cell r="O394" t="str">
            <v>Nội khu</v>
          </cell>
          <cell r="P394">
            <v>4.4999999999999998E-2</v>
          </cell>
          <cell r="Q394">
            <v>0</v>
          </cell>
          <cell r="R394">
            <v>1.4999999999999999E-2</v>
          </cell>
          <cell r="S394">
            <v>0</v>
          </cell>
          <cell r="T394">
            <v>0.03</v>
          </cell>
          <cell r="U394">
            <v>0</v>
          </cell>
          <cell r="V394">
            <v>0</v>
          </cell>
          <cell r="W394">
            <v>0.05</v>
          </cell>
          <cell r="X394">
            <v>0</v>
          </cell>
          <cell r="Y394">
            <v>0.14000000000000001</v>
          </cell>
          <cell r="Z394">
            <v>53865000.000000007</v>
          </cell>
          <cell r="AA394">
            <v>53164755.000000007</v>
          </cell>
          <cell r="AB394">
            <v>5486602716.000001</v>
          </cell>
          <cell r="AC394">
            <v>48385467.545454547</v>
          </cell>
          <cell r="AD394">
            <v>4993380250.6909094</v>
          </cell>
          <cell r="AE394" t="str">
            <v>Còn hàng</v>
          </cell>
          <cell r="AF394">
            <v>0</v>
          </cell>
        </row>
        <row r="395">
          <cell r="E395" t="str">
            <v>S4-3601</v>
          </cell>
          <cell r="F395" t="str">
            <v>S4</v>
          </cell>
          <cell r="G395" t="str">
            <v>36</v>
          </cell>
          <cell r="H395" t="str">
            <v>01</v>
          </cell>
          <cell r="I395" t="str">
            <v>3PN</v>
          </cell>
          <cell r="J395" t="str">
            <v>Tây Bắc</v>
          </cell>
          <cell r="K395" t="str">
            <v>Đông Bắc</v>
          </cell>
          <cell r="L395">
            <v>112.5</v>
          </cell>
          <cell r="M395">
            <v>103.2</v>
          </cell>
          <cell r="N395" t="str">
            <v>Căn góc</v>
          </cell>
          <cell r="O395" t="str">
            <v>Nội khu</v>
          </cell>
          <cell r="P395">
            <v>0.04</v>
          </cell>
          <cell r="Q395">
            <v>0</v>
          </cell>
          <cell r="R395">
            <v>1.4999999999999999E-2</v>
          </cell>
          <cell r="S395">
            <v>0</v>
          </cell>
          <cell r="T395">
            <v>-0.01</v>
          </cell>
          <cell r="U395">
            <v>0</v>
          </cell>
          <cell r="V395">
            <v>0</v>
          </cell>
          <cell r="W395">
            <v>0.05</v>
          </cell>
          <cell r="X395">
            <v>0</v>
          </cell>
          <cell r="Y395">
            <v>9.5000000000000001E-2</v>
          </cell>
          <cell r="Z395">
            <v>51738750</v>
          </cell>
          <cell r="AA395">
            <v>51066146.25</v>
          </cell>
          <cell r="AB395">
            <v>5270026293</v>
          </cell>
          <cell r="AC395">
            <v>46477641.409090906</v>
          </cell>
          <cell r="AD395">
            <v>4796492593.4181814</v>
          </cell>
          <cell r="AE395" t="str">
            <v>Còn hàng</v>
          </cell>
          <cell r="AF395">
            <v>0</v>
          </cell>
        </row>
        <row r="396">
          <cell r="E396" t="str">
            <v>S4-3602</v>
          </cell>
          <cell r="F396" t="str">
            <v>S4</v>
          </cell>
          <cell r="G396" t="str">
            <v>36</v>
          </cell>
          <cell r="H396" t="str">
            <v>02</v>
          </cell>
          <cell r="I396" t="str">
            <v>3PN</v>
          </cell>
          <cell r="J396" t="str">
            <v>Tây Bắc</v>
          </cell>
          <cell r="K396" t="str">
            <v>Tây Nam</v>
          </cell>
          <cell r="L396">
            <v>112.5</v>
          </cell>
          <cell r="M396">
            <v>103.2</v>
          </cell>
          <cell r="N396" t="str">
            <v>Căn góc</v>
          </cell>
          <cell r="O396" t="str">
            <v>S-School, Sông Hồng</v>
          </cell>
          <cell r="P396">
            <v>0.04</v>
          </cell>
          <cell r="Q396">
            <v>0</v>
          </cell>
          <cell r="R396">
            <v>1.4999999999999999E-2</v>
          </cell>
          <cell r="S396">
            <v>0</v>
          </cell>
          <cell r="T396">
            <v>-0.01</v>
          </cell>
          <cell r="U396">
            <v>0.06</v>
          </cell>
          <cell r="V396">
            <v>0</v>
          </cell>
          <cell r="W396">
            <v>0.05</v>
          </cell>
          <cell r="X396">
            <v>0</v>
          </cell>
          <cell r="Y396">
            <v>0.155</v>
          </cell>
          <cell r="Z396">
            <v>54573750</v>
          </cell>
          <cell r="AA396">
            <v>53864291.25</v>
          </cell>
          <cell r="AB396">
            <v>5558794857</v>
          </cell>
          <cell r="AC396">
            <v>49021409.590909079</v>
          </cell>
          <cell r="AD396">
            <v>5059009469.7818174</v>
          </cell>
          <cell r="AE396" t="str">
            <v>Còn hàng</v>
          </cell>
          <cell r="AF396">
            <v>0</v>
          </cell>
        </row>
        <row r="397">
          <cell r="E397" t="str">
            <v>S4-3701</v>
          </cell>
          <cell r="F397" t="str">
            <v>S4</v>
          </cell>
          <cell r="G397" t="str">
            <v>37</v>
          </cell>
          <cell r="H397" t="str">
            <v>01</v>
          </cell>
          <cell r="I397" t="str">
            <v>3PN</v>
          </cell>
          <cell r="J397" t="str">
            <v>Tây Bắc</v>
          </cell>
          <cell r="K397" t="str">
            <v>Đông Bắc</v>
          </cell>
          <cell r="L397">
            <v>112.5</v>
          </cell>
          <cell r="M397">
            <v>103.2</v>
          </cell>
          <cell r="N397" t="str">
            <v>Căn góc</v>
          </cell>
          <cell r="O397" t="str">
            <v>Nội khu</v>
          </cell>
          <cell r="P397">
            <v>3.5000000000000003E-2</v>
          </cell>
          <cell r="Q397">
            <v>0</v>
          </cell>
          <cell r="R397">
            <v>1.4999999999999999E-2</v>
          </cell>
          <cell r="S397">
            <v>0</v>
          </cell>
          <cell r="T397">
            <v>-0.01</v>
          </cell>
          <cell r="U397">
            <v>0</v>
          </cell>
          <cell r="V397">
            <v>0</v>
          </cell>
          <cell r="W397">
            <v>0.05</v>
          </cell>
          <cell r="X397">
            <v>0</v>
          </cell>
          <cell r="Y397">
            <v>0.09</v>
          </cell>
          <cell r="Z397">
            <v>51502500.000000007</v>
          </cell>
          <cell r="AA397">
            <v>50832967.500000007</v>
          </cell>
          <cell r="AB397">
            <v>5245962246.000001</v>
          </cell>
          <cell r="AC397">
            <v>46265660.727272734</v>
          </cell>
          <cell r="AD397">
            <v>4774616187.0545464</v>
          </cell>
          <cell r="AE397" t="str">
            <v>Còn hàng</v>
          </cell>
          <cell r="AF397">
            <v>0</v>
          </cell>
        </row>
        <row r="398">
          <cell r="E398" t="str">
            <v>S4-3702</v>
          </cell>
          <cell r="F398" t="str">
            <v>S4</v>
          </cell>
          <cell r="G398" t="str">
            <v>37</v>
          </cell>
          <cell r="H398" t="str">
            <v>02</v>
          </cell>
          <cell r="I398" t="str">
            <v>3PN</v>
          </cell>
          <cell r="J398" t="str">
            <v>Tây Bắc</v>
          </cell>
          <cell r="K398" t="str">
            <v>Tây Nam</v>
          </cell>
          <cell r="L398">
            <v>112.5</v>
          </cell>
          <cell r="M398">
            <v>103.2</v>
          </cell>
          <cell r="N398" t="str">
            <v>Căn góc</v>
          </cell>
          <cell r="O398" t="str">
            <v>S-School, Sông Hồng</v>
          </cell>
          <cell r="P398">
            <v>3.5000000000000003E-2</v>
          </cell>
          <cell r="Q398">
            <v>0</v>
          </cell>
          <cell r="R398">
            <v>1.4999999999999999E-2</v>
          </cell>
          <cell r="S398">
            <v>0</v>
          </cell>
          <cell r="T398">
            <v>-0.01</v>
          </cell>
          <cell r="U398">
            <v>0.06</v>
          </cell>
          <cell r="V398">
            <v>0</v>
          </cell>
          <cell r="W398">
            <v>0.05</v>
          </cell>
          <cell r="X398">
            <v>0</v>
          </cell>
          <cell r="Y398">
            <v>0.15000000000000002</v>
          </cell>
          <cell r="Z398">
            <v>54337499.999999993</v>
          </cell>
          <cell r="AA398">
            <v>53631112.499999993</v>
          </cell>
          <cell r="AB398">
            <v>5534730809.999999</v>
          </cell>
          <cell r="AC398">
            <v>48809428.909090891</v>
          </cell>
          <cell r="AD398">
            <v>5037133063.4181805</v>
          </cell>
          <cell r="AE398" t="str">
            <v>Còn hàng</v>
          </cell>
          <cell r="AF398">
            <v>0</v>
          </cell>
        </row>
        <row r="399">
          <cell r="E399" t="str">
            <v>S4-3703</v>
          </cell>
          <cell r="F399" t="str">
            <v>S4</v>
          </cell>
          <cell r="G399" t="str">
            <v>37</v>
          </cell>
          <cell r="H399" t="str">
            <v>03</v>
          </cell>
          <cell r="I399" t="str">
            <v>2PN</v>
          </cell>
          <cell r="J399" t="str">
            <v>Tây Nam</v>
          </cell>
          <cell r="K399" t="str">
            <v>Đông Bắc</v>
          </cell>
          <cell r="L399">
            <v>96.3</v>
          </cell>
          <cell r="M399">
            <v>90</v>
          </cell>
          <cell r="N399">
            <v>0</v>
          </cell>
          <cell r="O399" t="str">
            <v>Nội khu</v>
          </cell>
          <cell r="P399">
            <v>3.5000000000000003E-2</v>
          </cell>
          <cell r="Q399">
            <v>0</v>
          </cell>
          <cell r="R399">
            <v>0</v>
          </cell>
          <cell r="S399">
            <v>-5.0000000000000001E-3</v>
          </cell>
          <cell r="T399">
            <v>0.01</v>
          </cell>
          <cell r="U399">
            <v>0</v>
          </cell>
          <cell r="V399">
            <v>0.03</v>
          </cell>
          <cell r="W399">
            <v>0</v>
          </cell>
          <cell r="X399">
            <v>0</v>
          </cell>
          <cell r="Y399">
            <v>7.0000000000000007E-2</v>
          </cell>
          <cell r="Z399">
            <v>50557500</v>
          </cell>
          <cell r="AA399">
            <v>49900252.5</v>
          </cell>
          <cell r="AB399">
            <v>4491022725</v>
          </cell>
          <cell r="AC399">
            <v>45417737.999999993</v>
          </cell>
          <cell r="AD399">
            <v>4087596419.9999995</v>
          </cell>
          <cell r="AE399" t="str">
            <v>Còn hàng</v>
          </cell>
          <cell r="AF399">
            <v>0</v>
          </cell>
        </row>
        <row r="400">
          <cell r="E400" t="str">
            <v>S4-3704</v>
          </cell>
          <cell r="F400" t="str">
            <v>S4</v>
          </cell>
          <cell r="G400" t="str">
            <v>37</v>
          </cell>
          <cell r="H400" t="str">
            <v>04</v>
          </cell>
          <cell r="I400" t="str">
            <v>3PN</v>
          </cell>
          <cell r="J400" t="str">
            <v>Đông Bắc</v>
          </cell>
          <cell r="K400" t="str">
            <v>Tây Nam</v>
          </cell>
          <cell r="L400">
            <v>115</v>
          </cell>
          <cell r="M400">
            <v>104.8</v>
          </cell>
          <cell r="N400">
            <v>0</v>
          </cell>
          <cell r="O400" t="str">
            <v>S-School, Sông Hồng</v>
          </cell>
          <cell r="P400">
            <v>3.5000000000000003E-2</v>
          </cell>
          <cell r="Q400">
            <v>-0.01</v>
          </cell>
          <cell r="R400">
            <v>0.01</v>
          </cell>
          <cell r="S400">
            <v>0</v>
          </cell>
          <cell r="T400">
            <v>0.01</v>
          </cell>
          <cell r="U400">
            <v>0.06</v>
          </cell>
          <cell r="V400">
            <v>0</v>
          </cell>
          <cell r="W400">
            <v>0</v>
          </cell>
          <cell r="X400">
            <v>0</v>
          </cell>
          <cell r="Y400">
            <v>0.10500000000000001</v>
          </cell>
          <cell r="Z400">
            <v>52211250</v>
          </cell>
          <cell r="AA400">
            <v>51532503.75</v>
          </cell>
          <cell r="AB400">
            <v>5400606393</v>
          </cell>
          <cell r="AC400">
            <v>46901602.772727266</v>
          </cell>
          <cell r="AD400">
            <v>4915287970.5818176</v>
          </cell>
          <cell r="AE400" t="str">
            <v>Còn hàng</v>
          </cell>
          <cell r="AF400">
            <v>0</v>
          </cell>
        </row>
        <row r="401">
          <cell r="E401" t="str">
            <v>S4-3711</v>
          </cell>
          <cell r="F401" t="str">
            <v>S4</v>
          </cell>
          <cell r="G401" t="str">
            <v>37</v>
          </cell>
          <cell r="H401" t="str">
            <v>11</v>
          </cell>
          <cell r="I401" t="str">
            <v>3PN</v>
          </cell>
          <cell r="J401" t="str">
            <v>Nam</v>
          </cell>
          <cell r="K401" t="str">
            <v>Đông</v>
          </cell>
          <cell r="L401">
            <v>112.5</v>
          </cell>
          <cell r="M401">
            <v>103.2</v>
          </cell>
          <cell r="N401" t="str">
            <v>Căn góc</v>
          </cell>
          <cell r="O401" t="str">
            <v>Nội khu</v>
          </cell>
          <cell r="P401">
            <v>3.5000000000000003E-2</v>
          </cell>
          <cell r="Q401">
            <v>0</v>
          </cell>
          <cell r="R401">
            <v>1.4999999999999999E-2</v>
          </cell>
          <cell r="S401">
            <v>0</v>
          </cell>
          <cell r="T401">
            <v>0.03</v>
          </cell>
          <cell r="U401">
            <v>0</v>
          </cell>
          <cell r="V401">
            <v>0</v>
          </cell>
          <cell r="W401">
            <v>0.05</v>
          </cell>
          <cell r="X401">
            <v>0</v>
          </cell>
          <cell r="Y401">
            <v>0.13</v>
          </cell>
          <cell r="Z401">
            <v>53392499.999999993</v>
          </cell>
          <cell r="AA401">
            <v>52698397.499999993</v>
          </cell>
          <cell r="AB401">
            <v>5438474621.999999</v>
          </cell>
          <cell r="AC401">
            <v>47961506.181818172</v>
          </cell>
          <cell r="AD401">
            <v>4949627437.9636354</v>
          </cell>
          <cell r="AE401" t="str">
            <v>Còn hàng</v>
          </cell>
          <cell r="AF401">
            <v>0</v>
          </cell>
        </row>
        <row r="402">
          <cell r="E402" t="str">
            <v>S4-3801</v>
          </cell>
          <cell r="F402" t="str">
            <v>S4</v>
          </cell>
          <cell r="G402" t="str">
            <v>38</v>
          </cell>
          <cell r="H402" t="str">
            <v>01</v>
          </cell>
          <cell r="I402" t="str">
            <v>3PN</v>
          </cell>
          <cell r="J402" t="str">
            <v>Tây Bắc</v>
          </cell>
          <cell r="K402" t="str">
            <v>Đông Bắc</v>
          </cell>
          <cell r="L402">
            <v>112.5</v>
          </cell>
          <cell r="M402">
            <v>103.2</v>
          </cell>
          <cell r="N402" t="str">
            <v>Căn góc</v>
          </cell>
          <cell r="O402" t="str">
            <v>Nội khu</v>
          </cell>
          <cell r="P402">
            <v>0.03</v>
          </cell>
          <cell r="Q402">
            <v>0</v>
          </cell>
          <cell r="R402">
            <v>1.4999999999999999E-2</v>
          </cell>
          <cell r="S402">
            <v>0</v>
          </cell>
          <cell r="T402">
            <v>-0.01</v>
          </cell>
          <cell r="U402">
            <v>0</v>
          </cell>
          <cell r="V402">
            <v>0</v>
          </cell>
          <cell r="W402">
            <v>0.05</v>
          </cell>
          <cell r="X402">
            <v>0</v>
          </cell>
          <cell r="Y402">
            <v>8.4999999999999992E-2</v>
          </cell>
          <cell r="Z402">
            <v>51266250</v>
          </cell>
          <cell r="AA402">
            <v>50599788.75</v>
          </cell>
          <cell r="AB402">
            <v>5221898199</v>
          </cell>
          <cell r="AC402">
            <v>46053680.045454539</v>
          </cell>
          <cell r="AD402">
            <v>4752739780.6909084</v>
          </cell>
          <cell r="AE402" t="str">
            <v>Còn hàng</v>
          </cell>
          <cell r="AF402">
            <v>0</v>
          </cell>
        </row>
        <row r="403">
          <cell r="E403" t="str">
            <v>S4-3802</v>
          </cell>
          <cell r="F403" t="str">
            <v>S4</v>
          </cell>
          <cell r="G403" t="str">
            <v>38</v>
          </cell>
          <cell r="H403" t="str">
            <v>02</v>
          </cell>
          <cell r="I403" t="str">
            <v>3PN</v>
          </cell>
          <cell r="J403" t="str">
            <v>Tây Bắc</v>
          </cell>
          <cell r="K403" t="str">
            <v>Tây Nam</v>
          </cell>
          <cell r="L403">
            <v>112.5</v>
          </cell>
          <cell r="M403">
            <v>103.2</v>
          </cell>
          <cell r="N403" t="str">
            <v>Căn góc</v>
          </cell>
          <cell r="O403" t="str">
            <v>S-School, Sông Hồng</v>
          </cell>
          <cell r="P403">
            <v>0.03</v>
          </cell>
          <cell r="Q403">
            <v>0</v>
          </cell>
          <cell r="R403">
            <v>1.4999999999999999E-2</v>
          </cell>
          <cell r="S403">
            <v>0</v>
          </cell>
          <cell r="T403">
            <v>-0.01</v>
          </cell>
          <cell r="U403">
            <v>0.06</v>
          </cell>
          <cell r="V403">
            <v>0</v>
          </cell>
          <cell r="W403">
            <v>0.05</v>
          </cell>
          <cell r="X403">
            <v>0</v>
          </cell>
          <cell r="Y403">
            <v>0.14500000000000002</v>
          </cell>
          <cell r="Z403">
            <v>54101250</v>
          </cell>
          <cell r="AA403">
            <v>53397933.75</v>
          </cell>
          <cell r="AB403">
            <v>5510666763</v>
          </cell>
          <cell r="AC403">
            <v>48597448.227272727</v>
          </cell>
          <cell r="AD403">
            <v>5015256657.0545454</v>
          </cell>
          <cell r="AE403" t="str">
            <v>Còn hàng</v>
          </cell>
          <cell r="AF403">
            <v>0</v>
          </cell>
        </row>
        <row r="404">
          <cell r="E404" t="str">
            <v>S4-3803</v>
          </cell>
          <cell r="F404" t="str">
            <v>S4</v>
          </cell>
          <cell r="G404" t="str">
            <v>38</v>
          </cell>
          <cell r="H404" t="str">
            <v>03</v>
          </cell>
          <cell r="I404" t="str">
            <v>2PN</v>
          </cell>
          <cell r="J404" t="str">
            <v>Tây Nam</v>
          </cell>
          <cell r="K404" t="str">
            <v>Đông Bắc</v>
          </cell>
          <cell r="L404">
            <v>96.3</v>
          </cell>
          <cell r="M404">
            <v>90</v>
          </cell>
          <cell r="N404">
            <v>0</v>
          </cell>
          <cell r="O404" t="str">
            <v>Nội khu</v>
          </cell>
          <cell r="P404">
            <v>0.03</v>
          </cell>
          <cell r="Q404">
            <v>0</v>
          </cell>
          <cell r="R404">
            <v>0</v>
          </cell>
          <cell r="S404">
            <v>-5.0000000000000001E-3</v>
          </cell>
          <cell r="T404">
            <v>0.01</v>
          </cell>
          <cell r="U404">
            <v>0</v>
          </cell>
          <cell r="V404">
            <v>0.03</v>
          </cell>
          <cell r="W404">
            <v>0</v>
          </cell>
          <cell r="X404">
            <v>0</v>
          </cell>
          <cell r="Y404">
            <v>6.5000000000000002E-2</v>
          </cell>
          <cell r="Z404">
            <v>50321250</v>
          </cell>
          <cell r="AA404">
            <v>49667073.75</v>
          </cell>
          <cell r="AB404">
            <v>4470036637.5</v>
          </cell>
          <cell r="AC404">
            <v>45205757.31818182</v>
          </cell>
          <cell r="AD404">
            <v>4068518158.6363635</v>
          </cell>
          <cell r="AE404" t="str">
            <v>Còn hàng</v>
          </cell>
          <cell r="AF404">
            <v>0</v>
          </cell>
        </row>
        <row r="405">
          <cell r="E405" t="str">
            <v>S4-3811</v>
          </cell>
          <cell r="F405" t="str">
            <v>S4</v>
          </cell>
          <cell r="G405" t="str">
            <v>38</v>
          </cell>
          <cell r="H405" t="str">
            <v>11</v>
          </cell>
          <cell r="I405" t="str">
            <v>3PN</v>
          </cell>
          <cell r="J405" t="str">
            <v>Nam</v>
          </cell>
          <cell r="K405" t="str">
            <v>Đông</v>
          </cell>
          <cell r="L405">
            <v>112.5</v>
          </cell>
          <cell r="M405">
            <v>103.2</v>
          </cell>
          <cell r="N405" t="str">
            <v>Căn góc</v>
          </cell>
          <cell r="O405" t="str">
            <v>Nội khu</v>
          </cell>
          <cell r="P405">
            <v>0.03</v>
          </cell>
          <cell r="Q405">
            <v>0</v>
          </cell>
          <cell r="R405">
            <v>1.4999999999999999E-2</v>
          </cell>
          <cell r="S405">
            <v>0</v>
          </cell>
          <cell r="T405">
            <v>0.03</v>
          </cell>
          <cell r="U405">
            <v>0</v>
          </cell>
          <cell r="V405">
            <v>0</v>
          </cell>
          <cell r="W405">
            <v>0.05</v>
          </cell>
          <cell r="X405">
            <v>0</v>
          </cell>
          <cell r="Y405">
            <v>0.125</v>
          </cell>
          <cell r="Z405">
            <v>53156250</v>
          </cell>
          <cell r="AA405">
            <v>52465218.75</v>
          </cell>
          <cell r="AB405">
            <v>5414410575</v>
          </cell>
          <cell r="AC405">
            <v>47749525.499999993</v>
          </cell>
          <cell r="AD405">
            <v>4927751031.5999994</v>
          </cell>
          <cell r="AE405" t="str">
            <v>Còn hàng</v>
          </cell>
          <cell r="AF405">
            <v>0</v>
          </cell>
        </row>
        <row r="406">
          <cell r="E406" t="str">
            <v>S5-05A01</v>
          </cell>
          <cell r="F406" t="str">
            <v>S5</v>
          </cell>
          <cell r="G406" t="str">
            <v>05A</v>
          </cell>
          <cell r="H406" t="str">
            <v>01</v>
          </cell>
          <cell r="I406" t="str">
            <v>3PN</v>
          </cell>
          <cell r="J406" t="str">
            <v>Tây Bắc</v>
          </cell>
          <cell r="K406" t="str">
            <v>Đông Nam</v>
          </cell>
          <cell r="L406">
            <v>106.1</v>
          </cell>
          <cell r="M406">
            <v>98.4</v>
          </cell>
          <cell r="N406">
            <v>0</v>
          </cell>
          <cell r="O406" t="str">
            <v>Nội khu</v>
          </cell>
          <cell r="P406">
            <v>0</v>
          </cell>
          <cell r="Q406">
            <v>0</v>
          </cell>
          <cell r="R406">
            <v>0</v>
          </cell>
          <cell r="S406">
            <v>-5.0000000000000001E-3</v>
          </cell>
          <cell r="T406">
            <v>-0.01</v>
          </cell>
          <cell r="U406">
            <v>0</v>
          </cell>
          <cell r="V406">
            <v>0</v>
          </cell>
          <cell r="W406">
            <v>0</v>
          </cell>
          <cell r="X406">
            <v>5.0000000000000001E-3</v>
          </cell>
          <cell r="Y406">
            <v>-9.9999999999999985E-3</v>
          </cell>
          <cell r="Z406">
            <v>46777500</v>
          </cell>
          <cell r="AA406">
            <v>46169392.5</v>
          </cell>
          <cell r="AB406">
            <v>4543068222</v>
          </cell>
          <cell r="AC406">
            <v>42026047.090909086</v>
          </cell>
          <cell r="AD406">
            <v>4135363033.7454543</v>
          </cell>
          <cell r="AE406" t="str">
            <v>Còn hàng</v>
          </cell>
          <cell r="AF406">
            <v>0</v>
          </cell>
        </row>
        <row r="407">
          <cell r="E407" t="str">
            <v>S5-05A03</v>
          </cell>
          <cell r="F407" t="str">
            <v>S5</v>
          </cell>
          <cell r="G407" t="str">
            <v>05A</v>
          </cell>
          <cell r="H407" t="str">
            <v>03</v>
          </cell>
          <cell r="I407" t="str">
            <v>3PN</v>
          </cell>
          <cell r="J407" t="str">
            <v>Tây Bắc</v>
          </cell>
          <cell r="K407" t="str">
            <v>Đông Nam</v>
          </cell>
          <cell r="L407">
            <v>105.2</v>
          </cell>
          <cell r="M407">
            <v>98.1</v>
          </cell>
          <cell r="N407">
            <v>0</v>
          </cell>
          <cell r="O407" t="str">
            <v>Nội khu</v>
          </cell>
          <cell r="P407">
            <v>0</v>
          </cell>
          <cell r="Q407">
            <v>0</v>
          </cell>
          <cell r="R407">
            <v>0</v>
          </cell>
          <cell r="S407">
            <v>-0.01</v>
          </cell>
          <cell r="T407">
            <v>-0.01</v>
          </cell>
          <cell r="U407">
            <v>0</v>
          </cell>
          <cell r="V407">
            <v>0</v>
          </cell>
          <cell r="W407">
            <v>0</v>
          </cell>
          <cell r="X407">
            <v>5.0000000000000001E-3</v>
          </cell>
          <cell r="Y407">
            <v>-1.4999999999999999E-2</v>
          </cell>
          <cell r="Z407">
            <v>46541250</v>
          </cell>
          <cell r="AA407">
            <v>45936213.75</v>
          </cell>
          <cell r="AB407">
            <v>4506342568.875</v>
          </cell>
          <cell r="AC407">
            <v>41814066.409090906</v>
          </cell>
          <cell r="AD407">
            <v>4101959914.7318177</v>
          </cell>
          <cell r="AE407" t="str">
            <v>Còn hàng</v>
          </cell>
          <cell r="AF407">
            <v>0</v>
          </cell>
        </row>
        <row r="408">
          <cell r="E408" t="str">
            <v>S5-05A04</v>
          </cell>
          <cell r="F408" t="str">
            <v>S5</v>
          </cell>
          <cell r="G408" t="str">
            <v>05A</v>
          </cell>
          <cell r="H408" t="str">
            <v>04</v>
          </cell>
          <cell r="I408" t="str">
            <v>3PN</v>
          </cell>
          <cell r="J408" t="str">
            <v>Đông Nam</v>
          </cell>
          <cell r="K408" t="str">
            <v>Tây Bắc</v>
          </cell>
          <cell r="L408">
            <v>107.5</v>
          </cell>
          <cell r="M408">
            <v>99.9</v>
          </cell>
          <cell r="N408">
            <v>0</v>
          </cell>
          <cell r="O408" t="str">
            <v>Sân Golf</v>
          </cell>
          <cell r="P408">
            <v>0</v>
          </cell>
          <cell r="Q408">
            <v>-0.01</v>
          </cell>
          <cell r="R408">
            <v>0</v>
          </cell>
          <cell r="S408">
            <v>-5.0000000000000001E-3</v>
          </cell>
          <cell r="T408">
            <v>0.03</v>
          </cell>
          <cell r="U408">
            <v>0.1</v>
          </cell>
          <cell r="V408">
            <v>0</v>
          </cell>
          <cell r="W408">
            <v>0</v>
          </cell>
          <cell r="X408">
            <v>5.0000000000000001E-3</v>
          </cell>
          <cell r="Y408">
            <v>0.12000000000000001</v>
          </cell>
          <cell r="Z408">
            <v>52920000.000000007</v>
          </cell>
          <cell r="AA408">
            <v>52232040.000000007</v>
          </cell>
          <cell r="AB408">
            <v>5217980796.000001</v>
          </cell>
          <cell r="AC408">
            <v>47537544.81818182</v>
          </cell>
          <cell r="AD408">
            <v>4749000727.3363638</v>
          </cell>
          <cell r="AE408" t="str">
            <v>Còn hàng</v>
          </cell>
          <cell r="AF408">
            <v>0</v>
          </cell>
        </row>
        <row r="409">
          <cell r="E409" t="str">
            <v>S5-05A05</v>
          </cell>
          <cell r="F409" t="str">
            <v>S5</v>
          </cell>
          <cell r="G409" t="str">
            <v>05A</v>
          </cell>
          <cell r="H409" t="str">
            <v>05</v>
          </cell>
          <cell r="I409" t="str">
            <v>3PN</v>
          </cell>
          <cell r="J409" t="str">
            <v>Tây Bắc</v>
          </cell>
          <cell r="K409" t="str">
            <v>Đông Nam</v>
          </cell>
          <cell r="L409">
            <v>105.3</v>
          </cell>
          <cell r="M409">
            <v>97.2</v>
          </cell>
          <cell r="N409" t="str">
            <v>Căn góc</v>
          </cell>
          <cell r="O409" t="str">
            <v>Nội khu</v>
          </cell>
          <cell r="P409">
            <v>0</v>
          </cell>
          <cell r="Q409">
            <v>0</v>
          </cell>
          <cell r="R409">
            <v>5.0000000000000001E-3</v>
          </cell>
          <cell r="S409">
            <v>0</v>
          </cell>
          <cell r="T409">
            <v>-0.01</v>
          </cell>
          <cell r="U409">
            <v>0</v>
          </cell>
          <cell r="V409">
            <v>0</v>
          </cell>
          <cell r="W409">
            <v>0.05</v>
          </cell>
          <cell r="X409">
            <v>5.0000000000000001E-3</v>
          </cell>
          <cell r="Y409">
            <v>0.05</v>
          </cell>
          <cell r="Z409">
            <v>49612500</v>
          </cell>
          <cell r="AA409">
            <v>48967537.5</v>
          </cell>
          <cell r="AB409">
            <v>4759644645</v>
          </cell>
          <cell r="AC409">
            <v>44569815.272727266</v>
          </cell>
          <cell r="AD409">
            <v>4332186044.5090904</v>
          </cell>
          <cell r="AE409" t="str">
            <v>Còn hàng</v>
          </cell>
          <cell r="AF409">
            <v>0</v>
          </cell>
        </row>
        <row r="410">
          <cell r="E410" t="str">
            <v>S5-05A10</v>
          </cell>
          <cell r="F410" t="str">
            <v>S5</v>
          </cell>
          <cell r="G410" t="str">
            <v>05A</v>
          </cell>
          <cell r="H410" t="str">
            <v>10</v>
          </cell>
          <cell r="I410" t="str">
            <v>3PN</v>
          </cell>
          <cell r="J410" t="str">
            <v>Đông Bắc</v>
          </cell>
          <cell r="K410" t="str">
            <v>Tây Bắc</v>
          </cell>
          <cell r="L410">
            <v>103.4</v>
          </cell>
          <cell r="M410">
            <v>96.2</v>
          </cell>
          <cell r="N410" t="str">
            <v>Căn góc</v>
          </cell>
          <cell r="O410" t="str">
            <v>Sân Golf</v>
          </cell>
          <cell r="P410">
            <v>0</v>
          </cell>
          <cell r="Q410">
            <v>0</v>
          </cell>
          <cell r="R410">
            <v>5.0000000000000001E-3</v>
          </cell>
          <cell r="S410">
            <v>0</v>
          </cell>
          <cell r="T410">
            <v>0.01</v>
          </cell>
          <cell r="U410">
            <v>0.1</v>
          </cell>
          <cell r="V410">
            <v>0</v>
          </cell>
          <cell r="W410">
            <v>0.05</v>
          </cell>
          <cell r="X410">
            <v>5.0000000000000001E-3</v>
          </cell>
          <cell r="Y410">
            <v>0.17</v>
          </cell>
          <cell r="Z410">
            <v>55282500</v>
          </cell>
          <cell r="AA410">
            <v>54563827.5</v>
          </cell>
          <cell r="AB410">
            <v>5249040205.5</v>
          </cell>
          <cell r="AC410">
            <v>49657351.636363633</v>
          </cell>
          <cell r="AD410">
            <v>4777037227.4181814</v>
          </cell>
          <cell r="AE410" t="str">
            <v>Còn hàng</v>
          </cell>
          <cell r="AF410">
            <v>0</v>
          </cell>
        </row>
        <row r="411">
          <cell r="E411" t="str">
            <v>S5-0502</v>
          </cell>
          <cell r="F411" t="str">
            <v>S5</v>
          </cell>
          <cell r="G411" t="str">
            <v>05</v>
          </cell>
          <cell r="H411" t="str">
            <v>02</v>
          </cell>
          <cell r="I411" t="str">
            <v>2PN</v>
          </cell>
          <cell r="J411" t="str">
            <v>Đông Nam</v>
          </cell>
          <cell r="K411" t="str">
            <v>Tây Bắc</v>
          </cell>
          <cell r="L411">
            <v>94.5</v>
          </cell>
          <cell r="M411">
            <v>88.4</v>
          </cell>
          <cell r="N411">
            <v>0</v>
          </cell>
          <cell r="O411" t="str">
            <v>Sân Golf</v>
          </cell>
          <cell r="P411">
            <v>0.01</v>
          </cell>
          <cell r="Q411">
            <v>0</v>
          </cell>
          <cell r="R411">
            <v>0</v>
          </cell>
          <cell r="S411">
            <v>0</v>
          </cell>
          <cell r="T411">
            <v>0.03</v>
          </cell>
          <cell r="U411">
            <v>0.1</v>
          </cell>
          <cell r="V411">
            <v>0.03</v>
          </cell>
          <cell r="W411">
            <v>0</v>
          </cell>
          <cell r="X411">
            <v>0</v>
          </cell>
          <cell r="Y411">
            <v>0.17</v>
          </cell>
          <cell r="Z411">
            <v>55282500</v>
          </cell>
          <cell r="AA411">
            <v>54563827.5</v>
          </cell>
          <cell r="AB411">
            <v>4823442351</v>
          </cell>
          <cell r="AC411">
            <v>49657351.636363626</v>
          </cell>
          <cell r="AD411">
            <v>4389709884.6545448</v>
          </cell>
          <cell r="AE411" t="str">
            <v xml:space="preserve">Phú Điền </v>
          </cell>
          <cell r="AF411" t="str">
            <v>Tạm khóa căn do sai diện tích</v>
          </cell>
        </row>
        <row r="412">
          <cell r="E412" t="str">
            <v>S5-0504</v>
          </cell>
          <cell r="F412" t="str">
            <v>S5</v>
          </cell>
          <cell r="G412" t="str">
            <v>05</v>
          </cell>
          <cell r="H412" t="str">
            <v>04</v>
          </cell>
          <cell r="I412" t="str">
            <v>3PN</v>
          </cell>
          <cell r="J412" t="str">
            <v>Đông Nam</v>
          </cell>
          <cell r="K412" t="str">
            <v>Tây Bắc</v>
          </cell>
          <cell r="L412">
            <v>107.5</v>
          </cell>
          <cell r="M412">
            <v>99.9</v>
          </cell>
          <cell r="N412">
            <v>0</v>
          </cell>
          <cell r="O412" t="str">
            <v>Sân Golf</v>
          </cell>
          <cell r="P412">
            <v>0.01</v>
          </cell>
          <cell r="Q412">
            <v>-0.01</v>
          </cell>
          <cell r="R412">
            <v>0</v>
          </cell>
          <cell r="S412">
            <v>-5.0000000000000001E-3</v>
          </cell>
          <cell r="T412">
            <v>0.03</v>
          </cell>
          <cell r="U412">
            <v>0.1</v>
          </cell>
          <cell r="V412">
            <v>0</v>
          </cell>
          <cell r="W412">
            <v>0</v>
          </cell>
          <cell r="X412">
            <v>0</v>
          </cell>
          <cell r="Y412">
            <v>0.125</v>
          </cell>
          <cell r="Z412">
            <v>53156250</v>
          </cell>
          <cell r="AA412">
            <v>52465218.75</v>
          </cell>
          <cell r="AB412">
            <v>5241275353.125</v>
          </cell>
          <cell r="AC412">
            <v>47749525.499999993</v>
          </cell>
          <cell r="AD412">
            <v>4770177597.4499998</v>
          </cell>
          <cell r="AE412" t="str">
            <v>Còn hàng</v>
          </cell>
          <cell r="AF412">
            <v>0</v>
          </cell>
        </row>
        <row r="413">
          <cell r="E413" t="str">
            <v>S5-0703</v>
          </cell>
          <cell r="F413" t="str">
            <v>S5</v>
          </cell>
          <cell r="G413" t="str">
            <v>07</v>
          </cell>
          <cell r="H413" t="str">
            <v>03</v>
          </cell>
          <cell r="I413" t="str">
            <v>3PN</v>
          </cell>
          <cell r="J413" t="str">
            <v>Tây Bắc</v>
          </cell>
          <cell r="K413" t="str">
            <v>Đông Nam</v>
          </cell>
          <cell r="L413">
            <v>105.2</v>
          </cell>
          <cell r="M413">
            <v>98.1</v>
          </cell>
          <cell r="N413">
            <v>0</v>
          </cell>
          <cell r="O413" t="str">
            <v>Nội khu</v>
          </cell>
          <cell r="P413">
            <v>1.4999999999999999E-2</v>
          </cell>
          <cell r="Q413">
            <v>0</v>
          </cell>
          <cell r="R413">
            <v>0</v>
          </cell>
          <cell r="S413">
            <v>-0.01</v>
          </cell>
          <cell r="T413">
            <v>-0.01</v>
          </cell>
          <cell r="U413">
            <v>0</v>
          </cell>
          <cell r="V413">
            <v>0</v>
          </cell>
          <cell r="W413">
            <v>0</v>
          </cell>
          <cell r="X413">
            <v>0</v>
          </cell>
          <cell r="Y413">
            <v>-5.000000000000001E-3</v>
          </cell>
          <cell r="Z413">
            <v>47013750</v>
          </cell>
          <cell r="AA413">
            <v>46402571.25</v>
          </cell>
          <cell r="AB413">
            <v>4552092239.625</v>
          </cell>
          <cell r="AC413">
            <v>42238027.772727273</v>
          </cell>
          <cell r="AD413">
            <v>4143550524.5045452</v>
          </cell>
          <cell r="AE413" t="str">
            <v xml:space="preserve">Phú Điền </v>
          </cell>
          <cell r="AF413">
            <v>0</v>
          </cell>
        </row>
        <row r="414">
          <cell r="E414" t="str">
            <v>S5-0704</v>
          </cell>
          <cell r="F414" t="str">
            <v>S5</v>
          </cell>
          <cell r="G414" t="str">
            <v>07</v>
          </cell>
          <cell r="H414" t="str">
            <v>04</v>
          </cell>
          <cell r="I414" t="str">
            <v>3PN</v>
          </cell>
          <cell r="J414" t="str">
            <v>Đông Nam</v>
          </cell>
          <cell r="K414" t="str">
            <v>Tây Bắc</v>
          </cell>
          <cell r="L414">
            <v>107.5</v>
          </cell>
          <cell r="M414">
            <v>99.9</v>
          </cell>
          <cell r="N414">
            <v>0</v>
          </cell>
          <cell r="O414" t="str">
            <v>Sân Golf</v>
          </cell>
          <cell r="P414">
            <v>1.4999999999999999E-2</v>
          </cell>
          <cell r="Q414">
            <v>-0.01</v>
          </cell>
          <cell r="R414">
            <v>0</v>
          </cell>
          <cell r="S414">
            <v>-5.0000000000000001E-3</v>
          </cell>
          <cell r="T414">
            <v>0.03</v>
          </cell>
          <cell r="U414">
            <v>0.1</v>
          </cell>
          <cell r="V414">
            <v>0</v>
          </cell>
          <cell r="W414">
            <v>0</v>
          </cell>
          <cell r="X414">
            <v>0</v>
          </cell>
          <cell r="Y414">
            <v>0.13</v>
          </cell>
          <cell r="Z414">
            <v>53392499.999999993</v>
          </cell>
          <cell r="AA414">
            <v>52698397.499999993</v>
          </cell>
          <cell r="AB414">
            <v>5264569910.25</v>
          </cell>
          <cell r="AC414">
            <v>47961506.181818172</v>
          </cell>
          <cell r="AD414">
            <v>4791354467.5636358</v>
          </cell>
          <cell r="AE414" t="str">
            <v xml:space="preserve">Phú Điền </v>
          </cell>
          <cell r="AF414">
            <v>0</v>
          </cell>
        </row>
        <row r="415">
          <cell r="E415" t="str">
            <v>S5-0705</v>
          </cell>
          <cell r="F415" t="str">
            <v>S5</v>
          </cell>
          <cell r="G415" t="str">
            <v>07</v>
          </cell>
          <cell r="H415" t="str">
            <v>05</v>
          </cell>
          <cell r="I415" t="str">
            <v>3PN</v>
          </cell>
          <cell r="J415" t="str">
            <v>Tây Bắc</v>
          </cell>
          <cell r="K415" t="str">
            <v>Đông Nam</v>
          </cell>
          <cell r="L415">
            <v>105.3</v>
          </cell>
          <cell r="M415">
            <v>97.2</v>
          </cell>
          <cell r="N415" t="str">
            <v>Căn góc</v>
          </cell>
          <cell r="O415" t="str">
            <v>Nội khu</v>
          </cell>
          <cell r="P415">
            <v>1.4999999999999999E-2</v>
          </cell>
          <cell r="Q415">
            <v>0</v>
          </cell>
          <cell r="R415">
            <v>5.0000000000000001E-3</v>
          </cell>
          <cell r="S415">
            <v>0</v>
          </cell>
          <cell r="T415">
            <v>-0.01</v>
          </cell>
          <cell r="U415">
            <v>0</v>
          </cell>
          <cell r="V415">
            <v>0</v>
          </cell>
          <cell r="W415">
            <v>0.05</v>
          </cell>
          <cell r="X415">
            <v>0</v>
          </cell>
          <cell r="Y415">
            <v>6.0000000000000005E-2</v>
          </cell>
          <cell r="Z415">
            <v>50085000</v>
          </cell>
          <cell r="AA415">
            <v>49433895</v>
          </cell>
          <cell r="AB415">
            <v>4804974594</v>
          </cell>
          <cell r="AC415">
            <v>44993776.636363633</v>
          </cell>
          <cell r="AD415">
            <v>4373395089.0545454</v>
          </cell>
          <cell r="AE415" t="str">
            <v xml:space="preserve">Phú Điền </v>
          </cell>
          <cell r="AF415">
            <v>0</v>
          </cell>
        </row>
        <row r="416">
          <cell r="E416" t="str">
            <v>S5-11A03</v>
          </cell>
          <cell r="F416" t="str">
            <v>S5</v>
          </cell>
          <cell r="G416" t="str">
            <v>11A</v>
          </cell>
          <cell r="H416" t="str">
            <v>03</v>
          </cell>
          <cell r="I416" t="str">
            <v>3PN</v>
          </cell>
          <cell r="J416" t="str">
            <v>Tây Bắc</v>
          </cell>
          <cell r="K416" t="str">
            <v>Đông Nam</v>
          </cell>
          <cell r="L416">
            <v>105.2</v>
          </cell>
          <cell r="M416">
            <v>98.1</v>
          </cell>
          <cell r="N416">
            <v>0</v>
          </cell>
          <cell r="O416" t="str">
            <v>Nội khu</v>
          </cell>
          <cell r="P416">
            <v>2.8000000000000001E-2</v>
          </cell>
          <cell r="Q416">
            <v>0</v>
          </cell>
          <cell r="R416">
            <v>0</v>
          </cell>
          <cell r="S416">
            <v>-0.01</v>
          </cell>
          <cell r="T416">
            <v>-0.01</v>
          </cell>
          <cell r="U416">
            <v>0</v>
          </cell>
          <cell r="V416">
            <v>0</v>
          </cell>
          <cell r="W416">
            <v>0</v>
          </cell>
          <cell r="X416">
            <v>0</v>
          </cell>
          <cell r="Y416">
            <v>8.0000000000000019E-3</v>
          </cell>
          <cell r="Z416">
            <v>47628000</v>
          </cell>
          <cell r="AA416">
            <v>47008836</v>
          </cell>
          <cell r="AB416">
            <v>4611566811.5999994</v>
          </cell>
          <cell r="AC416">
            <v>42789177.545454539</v>
          </cell>
          <cell r="AD416">
            <v>4197618317.2090902</v>
          </cell>
          <cell r="AE416" t="str">
            <v xml:space="preserve">Phú Điền </v>
          </cell>
          <cell r="AF416">
            <v>0</v>
          </cell>
        </row>
        <row r="417">
          <cell r="E417" t="str">
            <v>S5-1606</v>
          </cell>
          <cell r="F417" t="str">
            <v>S5</v>
          </cell>
          <cell r="G417" t="str">
            <v>16</v>
          </cell>
          <cell r="H417" t="str">
            <v>06</v>
          </cell>
          <cell r="I417" t="str">
            <v>2PN</v>
          </cell>
          <cell r="J417" t="str">
            <v>Đông Nam</v>
          </cell>
          <cell r="K417" t="str">
            <v>Tây Bắc</v>
          </cell>
          <cell r="L417">
            <v>90.3</v>
          </cell>
          <cell r="M417">
            <v>85.5</v>
          </cell>
          <cell r="N417">
            <v>0</v>
          </cell>
          <cell r="O417" t="str">
            <v>Sân Golf</v>
          </cell>
          <cell r="P417">
            <v>0.05</v>
          </cell>
          <cell r="Q417">
            <v>0</v>
          </cell>
          <cell r="R417">
            <v>5.0000000000000001E-3</v>
          </cell>
          <cell r="S417">
            <v>-0.01</v>
          </cell>
          <cell r="T417">
            <v>0.03</v>
          </cell>
          <cell r="U417">
            <v>0.1</v>
          </cell>
          <cell r="V417">
            <v>0.03</v>
          </cell>
          <cell r="W417">
            <v>0</v>
          </cell>
          <cell r="X417">
            <v>5.0000000000000001E-3</v>
          </cell>
          <cell r="Y417">
            <v>0.21</v>
          </cell>
          <cell r="Z417">
            <v>57172500</v>
          </cell>
          <cell r="AA417">
            <v>56429257.5</v>
          </cell>
          <cell r="AB417">
            <v>4824701516.25</v>
          </cell>
          <cell r="AC417">
            <v>51353197.090909086</v>
          </cell>
          <cell r="AD417">
            <v>4390698351.272727</v>
          </cell>
          <cell r="AE417" t="str">
            <v>Còn hàng</v>
          </cell>
          <cell r="AF417">
            <v>0</v>
          </cell>
        </row>
        <row r="418">
          <cell r="E418" t="str">
            <v>S5-2205</v>
          </cell>
          <cell r="F418" t="str">
            <v>S5</v>
          </cell>
          <cell r="G418" t="str">
            <v>22</v>
          </cell>
          <cell r="H418" t="str">
            <v>05</v>
          </cell>
          <cell r="I418" t="str">
            <v>3PN</v>
          </cell>
          <cell r="J418" t="str">
            <v>Tây Bắc</v>
          </cell>
          <cell r="K418" t="str">
            <v>Đông Nam</v>
          </cell>
          <cell r="L418">
            <v>105.3</v>
          </cell>
          <cell r="M418">
            <v>97.2</v>
          </cell>
          <cell r="N418" t="str">
            <v>Căn góc</v>
          </cell>
          <cell r="O418" t="str">
            <v>Nội khu</v>
          </cell>
          <cell r="P418">
            <v>7.0000000000000007E-2</v>
          </cell>
          <cell r="Q418">
            <v>0</v>
          </cell>
          <cell r="R418">
            <v>5.0000000000000001E-3</v>
          </cell>
          <cell r="S418">
            <v>0</v>
          </cell>
          <cell r="T418">
            <v>-0.01</v>
          </cell>
          <cell r="U418">
            <v>0</v>
          </cell>
          <cell r="V418">
            <v>0</v>
          </cell>
          <cell r="W418">
            <v>0.05</v>
          </cell>
          <cell r="X418">
            <v>0</v>
          </cell>
          <cell r="Y418">
            <v>0.11500000000000002</v>
          </cell>
          <cell r="Z418">
            <v>52683750</v>
          </cell>
          <cell r="AA418">
            <v>51998861.25</v>
          </cell>
          <cell r="AB418">
            <v>5054289313.5</v>
          </cell>
          <cell r="AC418">
            <v>47325564.136363633</v>
          </cell>
          <cell r="AD418">
            <v>4600044834.0545454</v>
          </cell>
          <cell r="AE418" t="str">
            <v xml:space="preserve">Phú Điền </v>
          </cell>
          <cell r="AF418">
            <v>0</v>
          </cell>
        </row>
        <row r="419">
          <cell r="E419" t="str">
            <v>S5-2701</v>
          </cell>
          <cell r="F419" t="str">
            <v>S5</v>
          </cell>
          <cell r="G419" t="str">
            <v>27</v>
          </cell>
          <cell r="H419" t="str">
            <v>01</v>
          </cell>
          <cell r="I419" t="str">
            <v>3PN</v>
          </cell>
          <cell r="J419" t="str">
            <v>Tây Bắc</v>
          </cell>
          <cell r="K419" t="str">
            <v>Đông Nam</v>
          </cell>
          <cell r="L419">
            <v>106.1</v>
          </cell>
          <cell r="M419">
            <v>98.4</v>
          </cell>
          <cell r="N419">
            <v>0</v>
          </cell>
          <cell r="O419" t="str">
            <v>Nội khu</v>
          </cell>
          <cell r="P419">
            <v>0.06</v>
          </cell>
          <cell r="Q419">
            <v>0</v>
          </cell>
          <cell r="R419">
            <v>0</v>
          </cell>
          <cell r="S419">
            <v>-5.0000000000000001E-3</v>
          </cell>
          <cell r="T419">
            <v>-0.01</v>
          </cell>
          <cell r="U419">
            <v>0</v>
          </cell>
          <cell r="V419">
            <v>0</v>
          </cell>
          <cell r="W419">
            <v>0</v>
          </cell>
          <cell r="X419">
            <v>0</v>
          </cell>
          <cell r="Y419">
            <v>4.4999999999999998E-2</v>
          </cell>
          <cell r="Z419">
            <v>49376250</v>
          </cell>
          <cell r="AA419">
            <v>48734358.75</v>
          </cell>
          <cell r="AB419">
            <v>4795460901</v>
          </cell>
          <cell r="AC419">
            <v>44357834.590909079</v>
          </cell>
          <cell r="AD419">
            <v>4364810923.7454538</v>
          </cell>
          <cell r="AE419" t="str">
            <v xml:space="preserve">Phú Điền </v>
          </cell>
          <cell r="AF419">
            <v>0</v>
          </cell>
        </row>
        <row r="420">
          <cell r="E420" t="str">
            <v>S5-2703</v>
          </cell>
          <cell r="F420" t="str">
            <v>S5</v>
          </cell>
          <cell r="G420" t="str">
            <v>27</v>
          </cell>
          <cell r="H420" t="str">
            <v>03</v>
          </cell>
          <cell r="I420" t="str">
            <v>3PN</v>
          </cell>
          <cell r="J420" t="str">
            <v>Tây Bắc</v>
          </cell>
          <cell r="K420" t="str">
            <v>Đông Nam</v>
          </cell>
          <cell r="L420">
            <v>105.2</v>
          </cell>
          <cell r="M420">
            <v>98.1</v>
          </cell>
          <cell r="N420">
            <v>0</v>
          </cell>
          <cell r="O420" t="str">
            <v>Nội khu</v>
          </cell>
          <cell r="P420">
            <v>0.06</v>
          </cell>
          <cell r="Q420">
            <v>0</v>
          </cell>
          <cell r="R420">
            <v>0</v>
          </cell>
          <cell r="S420">
            <v>-0.01</v>
          </cell>
          <cell r="T420">
            <v>-0.01</v>
          </cell>
          <cell r="U420">
            <v>0</v>
          </cell>
          <cell r="V420">
            <v>0</v>
          </cell>
          <cell r="W420">
            <v>0</v>
          </cell>
          <cell r="X420">
            <v>0</v>
          </cell>
          <cell r="Y420">
            <v>3.9999999999999994E-2</v>
          </cell>
          <cell r="Z420">
            <v>49140000</v>
          </cell>
          <cell r="AA420">
            <v>48501180</v>
          </cell>
          <cell r="AB420">
            <v>4757965758</v>
          </cell>
          <cell r="AC420">
            <v>44145853.909090899</v>
          </cell>
          <cell r="AD420">
            <v>4330708268.4818172</v>
          </cell>
          <cell r="AE420" t="str">
            <v xml:space="preserve">Phú Điền </v>
          </cell>
          <cell r="AF420">
            <v>0</v>
          </cell>
        </row>
        <row r="421">
          <cell r="E421" t="str">
            <v>S5-2705</v>
          </cell>
          <cell r="F421" t="str">
            <v>S5</v>
          </cell>
          <cell r="G421" t="str">
            <v>27</v>
          </cell>
          <cell r="H421" t="str">
            <v>05</v>
          </cell>
          <cell r="I421" t="str">
            <v>3PN</v>
          </cell>
          <cell r="J421" t="str">
            <v>Tây Bắc</v>
          </cell>
          <cell r="K421" t="str">
            <v>Đông Nam</v>
          </cell>
          <cell r="L421">
            <v>105.3</v>
          </cell>
          <cell r="M421">
            <v>97.2</v>
          </cell>
          <cell r="N421" t="str">
            <v>Căn góc</v>
          </cell>
          <cell r="O421" t="str">
            <v>Nội khu</v>
          </cell>
          <cell r="P421">
            <v>0.06</v>
          </cell>
          <cell r="Q421">
            <v>0</v>
          </cell>
          <cell r="R421">
            <v>5.0000000000000001E-3</v>
          </cell>
          <cell r="S421">
            <v>0</v>
          </cell>
          <cell r="T421">
            <v>-0.01</v>
          </cell>
          <cell r="U421">
            <v>0</v>
          </cell>
          <cell r="V421">
            <v>0</v>
          </cell>
          <cell r="W421">
            <v>0.05</v>
          </cell>
          <cell r="X421">
            <v>0</v>
          </cell>
          <cell r="Y421">
            <v>0.10500000000000001</v>
          </cell>
          <cell r="Z421">
            <v>52211250</v>
          </cell>
          <cell r="AA421">
            <v>51532503.75</v>
          </cell>
          <cell r="AB421">
            <v>5008959364.5</v>
          </cell>
          <cell r="AC421">
            <v>46901602.772727266</v>
          </cell>
          <cell r="AD421">
            <v>4558835789.5090904</v>
          </cell>
          <cell r="AE421" t="str">
            <v xml:space="preserve">Phú Điền </v>
          </cell>
          <cell r="AF421">
            <v>0</v>
          </cell>
        </row>
        <row r="422">
          <cell r="E422" t="str">
            <v>S6-05A02</v>
          </cell>
          <cell r="F422" t="str">
            <v>S6</v>
          </cell>
          <cell r="G422" t="str">
            <v>05A</v>
          </cell>
          <cell r="H422" t="str">
            <v>02</v>
          </cell>
          <cell r="I422" t="str">
            <v>3PN</v>
          </cell>
          <cell r="J422" t="str">
            <v>Tây Bắc</v>
          </cell>
          <cell r="K422" t="str">
            <v>Đông Nam</v>
          </cell>
          <cell r="L422">
            <v>106.1</v>
          </cell>
          <cell r="M422">
            <v>98.4</v>
          </cell>
          <cell r="N422">
            <v>0</v>
          </cell>
          <cell r="O422" t="str">
            <v>Nội khu</v>
          </cell>
          <cell r="P422">
            <v>0</v>
          </cell>
          <cell r="Q422">
            <v>0</v>
          </cell>
          <cell r="R422">
            <v>0</v>
          </cell>
          <cell r="S422">
            <v>-5.0000000000000001E-3</v>
          </cell>
          <cell r="T422">
            <v>-0.01</v>
          </cell>
          <cell r="U422">
            <v>0</v>
          </cell>
          <cell r="V422">
            <v>0</v>
          </cell>
          <cell r="W422">
            <v>0</v>
          </cell>
          <cell r="X422">
            <v>5.0000000000000001E-3</v>
          </cell>
          <cell r="Y422">
            <v>-9.9999999999999985E-3</v>
          </cell>
          <cell r="Z422">
            <v>46777500</v>
          </cell>
          <cell r="AA422">
            <v>46169392.5</v>
          </cell>
          <cell r="AB422">
            <v>4543068222</v>
          </cell>
          <cell r="AC422">
            <v>42026047.090909086</v>
          </cell>
          <cell r="AD422">
            <v>4135363033.7454543</v>
          </cell>
          <cell r="AE422" t="str">
            <v>Còn hàng</v>
          </cell>
          <cell r="AF422">
            <v>0</v>
          </cell>
        </row>
        <row r="423">
          <cell r="E423" t="str">
            <v>S6-0501</v>
          </cell>
          <cell r="F423" t="str">
            <v>S6</v>
          </cell>
          <cell r="G423" t="str">
            <v>05</v>
          </cell>
          <cell r="H423" t="str">
            <v>01</v>
          </cell>
          <cell r="I423" t="str">
            <v>3PN</v>
          </cell>
          <cell r="J423" t="str">
            <v xml:space="preserve">Đông Nam </v>
          </cell>
          <cell r="K423" t="str">
            <v>Tây Bắc</v>
          </cell>
          <cell r="L423">
            <v>105.5</v>
          </cell>
          <cell r="M423">
            <v>97.9</v>
          </cell>
          <cell r="N423">
            <v>0</v>
          </cell>
          <cell r="O423" t="str">
            <v>Sân Golf</v>
          </cell>
          <cell r="P423">
            <v>0.01</v>
          </cell>
          <cell r="Q423">
            <v>0</v>
          </cell>
          <cell r="R423">
            <v>0</v>
          </cell>
          <cell r="S423">
            <v>-5.0000000000000001E-3</v>
          </cell>
          <cell r="T423">
            <v>0.03</v>
          </cell>
          <cell r="U423">
            <v>0.1</v>
          </cell>
          <cell r="V423">
            <v>0</v>
          </cell>
          <cell r="W423">
            <v>0</v>
          </cell>
          <cell r="X423">
            <v>0</v>
          </cell>
          <cell r="Y423">
            <v>0.13500000000000001</v>
          </cell>
          <cell r="Z423">
            <v>53628750</v>
          </cell>
          <cell r="AA423">
            <v>52931576.25</v>
          </cell>
          <cell r="AB423">
            <v>5182001314.875</v>
          </cell>
          <cell r="AC423">
            <v>48173486.86363636</v>
          </cell>
          <cell r="AD423">
            <v>4716184363.9499998</v>
          </cell>
          <cell r="AE423" t="str">
            <v>Phú Điền</v>
          </cell>
          <cell r="AF423">
            <v>0</v>
          </cell>
        </row>
        <row r="424">
          <cell r="E424" t="str">
            <v>S6-0502</v>
          </cell>
          <cell r="F424" t="str">
            <v>S6</v>
          </cell>
          <cell r="G424" t="str">
            <v>05</v>
          </cell>
          <cell r="H424" t="str">
            <v>02</v>
          </cell>
          <cell r="I424" t="str">
            <v>3PN</v>
          </cell>
          <cell r="J424" t="str">
            <v>Tây Bắc</v>
          </cell>
          <cell r="K424" t="str">
            <v>Đông Nam</v>
          </cell>
          <cell r="L424">
            <v>106.1</v>
          </cell>
          <cell r="M424">
            <v>98.4</v>
          </cell>
          <cell r="N424">
            <v>0</v>
          </cell>
          <cell r="O424" t="str">
            <v>Nội khu</v>
          </cell>
          <cell r="P424">
            <v>0.01</v>
          </cell>
          <cell r="Q424">
            <v>0</v>
          </cell>
          <cell r="R424">
            <v>0</v>
          </cell>
          <cell r="S424">
            <v>-5.0000000000000001E-3</v>
          </cell>
          <cell r="T424">
            <v>-0.01</v>
          </cell>
          <cell r="U424">
            <v>0</v>
          </cell>
          <cell r="V424">
            <v>0</v>
          </cell>
          <cell r="W424">
            <v>0</v>
          </cell>
          <cell r="X424">
            <v>0</v>
          </cell>
          <cell r="Y424">
            <v>-5.0000000000000001E-3</v>
          </cell>
          <cell r="Z424">
            <v>47013750</v>
          </cell>
          <cell r="AA424">
            <v>46402571.25</v>
          </cell>
          <cell r="AB424">
            <v>4566013011</v>
          </cell>
          <cell r="AC424">
            <v>42238027.772727266</v>
          </cell>
          <cell r="AD424">
            <v>4156221932.8363633</v>
          </cell>
          <cell r="AE424" t="str">
            <v>Phú Điền</v>
          </cell>
          <cell r="AF424">
            <v>0</v>
          </cell>
        </row>
        <row r="425">
          <cell r="E425" t="str">
            <v>S6-0504</v>
          </cell>
          <cell r="F425" t="str">
            <v>S6</v>
          </cell>
          <cell r="G425" t="str">
            <v>05</v>
          </cell>
          <cell r="H425" t="str">
            <v>04</v>
          </cell>
          <cell r="I425" t="str">
            <v>3PN</v>
          </cell>
          <cell r="J425" t="str">
            <v>Tây Bắc</v>
          </cell>
          <cell r="K425" t="str">
            <v>Đông Nam</v>
          </cell>
          <cell r="L425">
            <v>104.8</v>
          </cell>
          <cell r="M425">
            <v>97.6</v>
          </cell>
          <cell r="N425">
            <v>0</v>
          </cell>
          <cell r="O425" t="str">
            <v>Nội khu</v>
          </cell>
          <cell r="P425">
            <v>0.01</v>
          </cell>
          <cell r="Q425">
            <v>-0.01</v>
          </cell>
          <cell r="R425">
            <v>0</v>
          </cell>
          <cell r="S425">
            <v>-0.01</v>
          </cell>
          <cell r="T425">
            <v>-0.01</v>
          </cell>
          <cell r="U425">
            <v>0</v>
          </cell>
          <cell r="V425">
            <v>0</v>
          </cell>
          <cell r="W425">
            <v>0</v>
          </cell>
          <cell r="X425">
            <v>0</v>
          </cell>
          <cell r="Y425">
            <v>-0.02</v>
          </cell>
          <cell r="Z425">
            <v>46305000</v>
          </cell>
          <cell r="AA425">
            <v>45703035</v>
          </cell>
          <cell r="AB425">
            <v>4460616216</v>
          </cell>
          <cell r="AC425">
            <v>41602085.727272727</v>
          </cell>
          <cell r="AD425">
            <v>4060363566.9818177</v>
          </cell>
          <cell r="AE425" t="str">
            <v>Phú Điền</v>
          </cell>
          <cell r="AF425">
            <v>0</v>
          </cell>
        </row>
        <row r="426">
          <cell r="E426" t="str">
            <v>S6-0506</v>
          </cell>
          <cell r="F426" t="str">
            <v>S6</v>
          </cell>
          <cell r="G426" t="str">
            <v>05</v>
          </cell>
          <cell r="H426" t="str">
            <v>06</v>
          </cell>
          <cell r="I426" t="str">
            <v>2PN</v>
          </cell>
          <cell r="J426" t="str">
            <v>Tây Bắc</v>
          </cell>
          <cell r="K426" t="str">
            <v>Đông Nam</v>
          </cell>
          <cell r="L426">
            <v>89</v>
          </cell>
          <cell r="M426">
            <v>80.3</v>
          </cell>
          <cell r="N426">
            <v>0</v>
          </cell>
          <cell r="O426" t="str">
            <v>Nội khu</v>
          </cell>
          <cell r="P426">
            <v>0.01</v>
          </cell>
          <cell r="Q426">
            <v>0</v>
          </cell>
          <cell r="R426">
            <v>-5.0000000000000001E-3</v>
          </cell>
          <cell r="S426">
            <v>0</v>
          </cell>
          <cell r="T426">
            <v>-0.01</v>
          </cell>
          <cell r="U426">
            <v>0</v>
          </cell>
          <cell r="V426">
            <v>0.03</v>
          </cell>
          <cell r="W426">
            <v>0</v>
          </cell>
          <cell r="X426">
            <v>0</v>
          </cell>
          <cell r="Y426">
            <v>2.4999999999999998E-2</v>
          </cell>
          <cell r="Z426">
            <v>48431249.999999993</v>
          </cell>
          <cell r="AA426">
            <v>47801643.749999993</v>
          </cell>
          <cell r="AB426">
            <v>3838471993.124999</v>
          </cell>
          <cell r="AC426">
            <v>43509911.863636352</v>
          </cell>
          <cell r="AD426">
            <v>3493845922.6499987</v>
          </cell>
          <cell r="AE426" t="str">
            <v>Phú Điền</v>
          </cell>
          <cell r="AF426">
            <v>0</v>
          </cell>
        </row>
        <row r="427">
          <cell r="E427" t="str">
            <v>S6-0508</v>
          </cell>
          <cell r="F427" t="str">
            <v>S6</v>
          </cell>
          <cell r="G427" t="str">
            <v>05</v>
          </cell>
          <cell r="H427" t="str">
            <v>08</v>
          </cell>
          <cell r="I427" t="str">
            <v>3PN</v>
          </cell>
          <cell r="J427" t="str">
            <v>Tây Nam</v>
          </cell>
          <cell r="K427" t="str">
            <v>Đông Nam</v>
          </cell>
          <cell r="L427">
            <v>103.4</v>
          </cell>
          <cell r="M427">
            <v>96.2</v>
          </cell>
          <cell r="N427" t="str">
            <v>Căn góc</v>
          </cell>
          <cell r="O427" t="str">
            <v>Nội khu, tháp Vietinbank</v>
          </cell>
          <cell r="P427">
            <v>0.01</v>
          </cell>
          <cell r="Q427">
            <v>0</v>
          </cell>
          <cell r="R427">
            <v>5.0000000000000001E-3</v>
          </cell>
          <cell r="S427">
            <v>0</v>
          </cell>
          <cell r="T427">
            <v>0.01</v>
          </cell>
          <cell r="U427">
            <v>0.01</v>
          </cell>
          <cell r="V427">
            <v>0</v>
          </cell>
          <cell r="W427">
            <v>0.05</v>
          </cell>
          <cell r="X427">
            <v>0</v>
          </cell>
          <cell r="Y427">
            <v>8.5000000000000006E-2</v>
          </cell>
          <cell r="Z427">
            <v>51266250</v>
          </cell>
          <cell r="AA427">
            <v>50599788.75</v>
          </cell>
          <cell r="AB427">
            <v>4867699677.75</v>
          </cell>
          <cell r="AC427">
            <v>46053680.045454547</v>
          </cell>
          <cell r="AD427">
            <v>4430364020.3727274</v>
          </cell>
          <cell r="AE427" t="str">
            <v>Phú Điền</v>
          </cell>
          <cell r="AF427">
            <v>0</v>
          </cell>
        </row>
        <row r="428">
          <cell r="E428" t="str">
            <v>S6-0708</v>
          </cell>
          <cell r="F428" t="str">
            <v>S6</v>
          </cell>
          <cell r="G428" t="str">
            <v>07</v>
          </cell>
          <cell r="H428" t="str">
            <v>08</v>
          </cell>
          <cell r="I428" t="str">
            <v>3PN</v>
          </cell>
          <cell r="J428" t="str">
            <v>Tây Nam</v>
          </cell>
          <cell r="K428" t="str">
            <v>Đông Nam</v>
          </cell>
          <cell r="L428">
            <v>103.4</v>
          </cell>
          <cell r="M428">
            <v>96.2</v>
          </cell>
          <cell r="N428" t="str">
            <v>Căn góc</v>
          </cell>
          <cell r="O428" t="str">
            <v>Nội khu, tháp Vietinbank</v>
          </cell>
          <cell r="P428">
            <v>1.4999999999999999E-2</v>
          </cell>
          <cell r="Q428">
            <v>0</v>
          </cell>
          <cell r="R428">
            <v>5.0000000000000001E-3</v>
          </cell>
          <cell r="S428">
            <v>0</v>
          </cell>
          <cell r="T428">
            <v>0.01</v>
          </cell>
          <cell r="U428">
            <v>0.01</v>
          </cell>
          <cell r="V428">
            <v>0</v>
          </cell>
          <cell r="W428">
            <v>0.05</v>
          </cell>
          <cell r="X428">
            <v>0</v>
          </cell>
          <cell r="Y428">
            <v>0.09</v>
          </cell>
          <cell r="Z428">
            <v>51502500.000000007</v>
          </cell>
          <cell r="AA428">
            <v>50832967.500000007</v>
          </cell>
          <cell r="AB428">
            <v>4890131473.500001</v>
          </cell>
          <cell r="AC428">
            <v>46265660.727272734</v>
          </cell>
          <cell r="AD428">
            <v>4450756561.9636374</v>
          </cell>
          <cell r="AE428" t="str">
            <v>Phú Điền</v>
          </cell>
          <cell r="AF428">
            <v>0</v>
          </cell>
        </row>
        <row r="429">
          <cell r="E429" t="str">
            <v>S6-0902</v>
          </cell>
          <cell r="F429" t="str">
            <v>S6</v>
          </cell>
          <cell r="G429" t="str">
            <v>09</v>
          </cell>
          <cell r="H429" t="str">
            <v>02</v>
          </cell>
          <cell r="I429" t="str">
            <v>3PN</v>
          </cell>
          <cell r="J429" t="str">
            <v>Tây Bắc</v>
          </cell>
          <cell r="K429" t="str">
            <v>Đông Nam</v>
          </cell>
          <cell r="L429">
            <v>106.1</v>
          </cell>
          <cell r="M429">
            <v>98.4</v>
          </cell>
          <cell r="N429">
            <v>0</v>
          </cell>
          <cell r="O429" t="str">
            <v>Nội khu</v>
          </cell>
          <cell r="P429">
            <v>2.5000000000000001E-2</v>
          </cell>
          <cell r="Q429">
            <v>0</v>
          </cell>
          <cell r="R429">
            <v>0</v>
          </cell>
          <cell r="S429">
            <v>-5.0000000000000001E-3</v>
          </cell>
          <cell r="T429">
            <v>-0.01</v>
          </cell>
          <cell r="U429">
            <v>0</v>
          </cell>
          <cell r="V429">
            <v>0</v>
          </cell>
          <cell r="W429">
            <v>0</v>
          </cell>
          <cell r="X429">
            <v>0</v>
          </cell>
          <cell r="Y429">
            <v>0.01</v>
          </cell>
          <cell r="Z429">
            <v>47722500</v>
          </cell>
          <cell r="AA429">
            <v>47102107.5</v>
          </cell>
          <cell r="AB429">
            <v>4634847378</v>
          </cell>
          <cell r="AC429">
            <v>42873969.818181813</v>
          </cell>
          <cell r="AD429">
            <v>4218798630.1090903</v>
          </cell>
          <cell r="AE429" t="str">
            <v>Phú Điền</v>
          </cell>
          <cell r="AF429">
            <v>0</v>
          </cell>
        </row>
        <row r="430">
          <cell r="E430" t="str">
            <v>S6-0908</v>
          </cell>
          <cell r="F430" t="str">
            <v>S6</v>
          </cell>
          <cell r="G430" t="str">
            <v>09</v>
          </cell>
          <cell r="H430" t="str">
            <v>08</v>
          </cell>
          <cell r="I430" t="str">
            <v>3PN</v>
          </cell>
          <cell r="J430" t="str">
            <v>Tây Nam</v>
          </cell>
          <cell r="K430" t="str">
            <v>Đông Nam</v>
          </cell>
          <cell r="L430">
            <v>103.4</v>
          </cell>
          <cell r="M430">
            <v>96.2</v>
          </cell>
          <cell r="N430" t="str">
            <v>Căn góc</v>
          </cell>
          <cell r="O430" t="str">
            <v>Nội khu, tháp Vietinbank</v>
          </cell>
          <cell r="P430">
            <v>2.5000000000000001E-2</v>
          </cell>
          <cell r="Q430">
            <v>0</v>
          </cell>
          <cell r="R430">
            <v>5.0000000000000001E-3</v>
          </cell>
          <cell r="S430">
            <v>0</v>
          </cell>
          <cell r="T430">
            <v>0.01</v>
          </cell>
          <cell r="U430">
            <v>0.01</v>
          </cell>
          <cell r="V430">
            <v>0</v>
          </cell>
          <cell r="W430">
            <v>0.05</v>
          </cell>
          <cell r="X430">
            <v>0</v>
          </cell>
          <cell r="Y430">
            <v>0.1</v>
          </cell>
          <cell r="Z430">
            <v>51975000.000000007</v>
          </cell>
          <cell r="AA430">
            <v>51299325.000000007</v>
          </cell>
          <cell r="AB430">
            <v>4934995065.000001</v>
          </cell>
          <cell r="AC430">
            <v>46689622.090909101</v>
          </cell>
          <cell r="AD430">
            <v>4491541645.1454554</v>
          </cell>
          <cell r="AE430" t="str">
            <v>Phú Điền</v>
          </cell>
          <cell r="AF430">
            <v>0</v>
          </cell>
        </row>
        <row r="431">
          <cell r="E431" t="str">
            <v>S6-1504</v>
          </cell>
          <cell r="F431" t="str">
            <v>S6</v>
          </cell>
          <cell r="G431" t="str">
            <v>15</v>
          </cell>
          <cell r="H431" t="str">
            <v>04</v>
          </cell>
          <cell r="I431" t="str">
            <v>3PN</v>
          </cell>
          <cell r="J431" t="str">
            <v>Tây Bắc</v>
          </cell>
          <cell r="K431" t="str">
            <v>Đông Nam</v>
          </cell>
          <cell r="L431">
            <v>104.8</v>
          </cell>
          <cell r="M431">
            <v>97.6</v>
          </cell>
          <cell r="N431">
            <v>0</v>
          </cell>
          <cell r="O431" t="str">
            <v>Nội khu</v>
          </cell>
          <cell r="P431">
            <v>0.04</v>
          </cell>
          <cell r="Q431">
            <v>-0.01</v>
          </cell>
          <cell r="R431">
            <v>0</v>
          </cell>
          <cell r="S431">
            <v>-0.01</v>
          </cell>
          <cell r="T431">
            <v>-0.01</v>
          </cell>
          <cell r="U431">
            <v>0</v>
          </cell>
          <cell r="V431">
            <v>0</v>
          </cell>
          <cell r="W431">
            <v>0</v>
          </cell>
          <cell r="X431">
            <v>0</v>
          </cell>
          <cell r="Y431">
            <v>9.9999999999999967E-3</v>
          </cell>
          <cell r="Z431">
            <v>47722500</v>
          </cell>
          <cell r="AA431">
            <v>47102107.5</v>
          </cell>
          <cell r="AB431">
            <v>4597165692</v>
          </cell>
          <cell r="AC431">
            <v>42873969.81818182</v>
          </cell>
          <cell r="AD431">
            <v>4184499454.2545452</v>
          </cell>
          <cell r="AE431" t="str">
            <v>Phú Điền</v>
          </cell>
          <cell r="AF431">
            <v>0</v>
          </cell>
        </row>
        <row r="432">
          <cell r="E432" t="str">
            <v>S6-1704</v>
          </cell>
          <cell r="F432" t="str">
            <v>S6</v>
          </cell>
          <cell r="G432" t="str">
            <v>17</v>
          </cell>
          <cell r="H432" t="str">
            <v>04</v>
          </cell>
          <cell r="I432" t="str">
            <v>3PN</v>
          </cell>
          <cell r="J432" t="str">
            <v>Tây Bắc</v>
          </cell>
          <cell r="K432" t="str">
            <v>Đông Nam</v>
          </cell>
          <cell r="L432">
            <v>104.8</v>
          </cell>
          <cell r="M432">
            <v>97.6</v>
          </cell>
          <cell r="N432">
            <v>0</v>
          </cell>
          <cell r="O432" t="str">
            <v>Nội khu</v>
          </cell>
          <cell r="P432">
            <v>4.4999999999999998E-2</v>
          </cell>
          <cell r="Q432">
            <v>-0.01</v>
          </cell>
          <cell r="R432">
            <v>0</v>
          </cell>
          <cell r="S432">
            <v>-0.01</v>
          </cell>
          <cell r="T432">
            <v>-0.01</v>
          </cell>
          <cell r="U432">
            <v>0</v>
          </cell>
          <cell r="V432">
            <v>0</v>
          </cell>
          <cell r="W432">
            <v>0</v>
          </cell>
          <cell r="X432">
            <v>0</v>
          </cell>
          <cell r="Y432">
            <v>1.4999999999999994E-2</v>
          </cell>
          <cell r="Z432">
            <v>47958749.999999993</v>
          </cell>
          <cell r="AA432">
            <v>47335286.249999993</v>
          </cell>
          <cell r="AB432">
            <v>4619923937.999999</v>
          </cell>
          <cell r="AC432">
            <v>43085950.499999993</v>
          </cell>
          <cell r="AD432">
            <v>4205188768.7999988</v>
          </cell>
          <cell r="AE432" t="str">
            <v>Phú Điền</v>
          </cell>
          <cell r="AF432">
            <v>0</v>
          </cell>
        </row>
        <row r="433">
          <cell r="E433" t="str">
            <v>S6-2102</v>
          </cell>
          <cell r="F433" t="str">
            <v>S6</v>
          </cell>
          <cell r="G433" t="str">
            <v>21</v>
          </cell>
          <cell r="H433" t="str">
            <v>02</v>
          </cell>
          <cell r="I433" t="str">
            <v>3PN</v>
          </cell>
          <cell r="J433" t="str">
            <v>Tây Bắc</v>
          </cell>
          <cell r="K433" t="str">
            <v>Đông Nam</v>
          </cell>
          <cell r="L433">
            <v>106.1</v>
          </cell>
          <cell r="M433">
            <v>98.4</v>
          </cell>
          <cell r="N433">
            <v>0</v>
          </cell>
          <cell r="O433" t="str">
            <v>Nội khu</v>
          </cell>
          <cell r="P433">
            <v>6.5000000000000002E-2</v>
          </cell>
          <cell r="Q433">
            <v>0</v>
          </cell>
          <cell r="R433">
            <v>0</v>
          </cell>
          <cell r="S433">
            <v>-5.0000000000000001E-3</v>
          </cell>
          <cell r="T433">
            <v>-0.01</v>
          </cell>
          <cell r="U433">
            <v>0</v>
          </cell>
          <cell r="V433">
            <v>0</v>
          </cell>
          <cell r="W433">
            <v>0</v>
          </cell>
          <cell r="X433">
            <v>0</v>
          </cell>
          <cell r="Y433">
            <v>0.05</v>
          </cell>
          <cell r="Z433">
            <v>49612500</v>
          </cell>
          <cell r="AA433">
            <v>48967537.5</v>
          </cell>
          <cell r="AB433">
            <v>4818405690</v>
          </cell>
          <cell r="AC433">
            <v>44569815.272727259</v>
          </cell>
          <cell r="AD433">
            <v>4385669822.8363628</v>
          </cell>
          <cell r="AE433" t="str">
            <v>Phú Điền</v>
          </cell>
          <cell r="AF433">
            <v>0</v>
          </cell>
        </row>
        <row r="434">
          <cell r="E434" t="str">
            <v>S6-2302</v>
          </cell>
          <cell r="F434" t="str">
            <v>S6</v>
          </cell>
          <cell r="G434" t="str">
            <v>23</v>
          </cell>
          <cell r="H434" t="str">
            <v>02</v>
          </cell>
          <cell r="I434" t="str">
            <v>3PN</v>
          </cell>
          <cell r="J434" t="str">
            <v>Tây Bắc</v>
          </cell>
          <cell r="K434" t="str">
            <v>Đông Nam</v>
          </cell>
          <cell r="L434">
            <v>106.1</v>
          </cell>
          <cell r="M434">
            <v>98.4</v>
          </cell>
          <cell r="N434">
            <v>0</v>
          </cell>
          <cell r="O434" t="str">
            <v>Nội khu</v>
          </cell>
          <cell r="P434">
            <v>0.06</v>
          </cell>
          <cell r="Q434">
            <v>0</v>
          </cell>
          <cell r="R434">
            <v>0</v>
          </cell>
          <cell r="S434">
            <v>-5.0000000000000001E-3</v>
          </cell>
          <cell r="T434">
            <v>-0.01</v>
          </cell>
          <cell r="U434">
            <v>0</v>
          </cell>
          <cell r="V434">
            <v>0</v>
          </cell>
          <cell r="W434">
            <v>0</v>
          </cell>
          <cell r="X434">
            <v>0</v>
          </cell>
          <cell r="Y434">
            <v>4.4999999999999998E-2</v>
          </cell>
          <cell r="Z434">
            <v>49376250</v>
          </cell>
          <cell r="AA434">
            <v>48734358.75</v>
          </cell>
          <cell r="AB434">
            <v>4795460901</v>
          </cell>
          <cell r="AC434">
            <v>44357834.590909079</v>
          </cell>
          <cell r="AD434">
            <v>4364810923.7454538</v>
          </cell>
          <cell r="AE434" t="str">
            <v>Phú Điền</v>
          </cell>
          <cell r="AF434">
            <v>0</v>
          </cell>
        </row>
        <row r="435">
          <cell r="E435" t="str">
            <v>S6-2304</v>
          </cell>
          <cell r="F435" t="str">
            <v>S6</v>
          </cell>
          <cell r="G435" t="str">
            <v>23</v>
          </cell>
          <cell r="H435" t="str">
            <v>04</v>
          </cell>
          <cell r="I435" t="str">
            <v>3PN</v>
          </cell>
          <cell r="J435" t="str">
            <v>Tây Bắc</v>
          </cell>
          <cell r="K435" t="str">
            <v>Đông Nam</v>
          </cell>
          <cell r="L435">
            <v>104.8</v>
          </cell>
          <cell r="M435">
            <v>97.6</v>
          </cell>
          <cell r="N435">
            <v>0</v>
          </cell>
          <cell r="O435" t="str">
            <v>Nội khu</v>
          </cell>
          <cell r="P435">
            <v>0.06</v>
          </cell>
          <cell r="Q435">
            <v>-0.01</v>
          </cell>
          <cell r="R435">
            <v>0</v>
          </cell>
          <cell r="S435">
            <v>-0.01</v>
          </cell>
          <cell r="T435">
            <v>-0.01</v>
          </cell>
          <cell r="U435">
            <v>0</v>
          </cell>
          <cell r="V435">
            <v>0</v>
          </cell>
          <cell r="W435">
            <v>0</v>
          </cell>
          <cell r="X435">
            <v>0</v>
          </cell>
          <cell r="Y435">
            <v>2.9999999999999992E-2</v>
          </cell>
          <cell r="Z435">
            <v>48667500</v>
          </cell>
          <cell r="AA435">
            <v>48034822.5</v>
          </cell>
          <cell r="AB435">
            <v>4688198676</v>
          </cell>
          <cell r="AC435">
            <v>43721892.545454547</v>
          </cell>
          <cell r="AD435">
            <v>4267256712.4363632</v>
          </cell>
          <cell r="AE435" t="str">
            <v>Phú Điền</v>
          </cell>
          <cell r="AF435" t="str">
            <v>HDBank</v>
          </cell>
        </row>
        <row r="436">
          <cell r="E436" t="str">
            <v>S6-2306</v>
          </cell>
          <cell r="F436" t="str">
            <v>S6</v>
          </cell>
          <cell r="G436" t="str">
            <v>23</v>
          </cell>
          <cell r="H436" t="str">
            <v>06</v>
          </cell>
          <cell r="I436" t="str">
            <v>2PN</v>
          </cell>
          <cell r="J436" t="str">
            <v>Tây Bắc</v>
          </cell>
          <cell r="K436" t="str">
            <v>Đông Nam</v>
          </cell>
          <cell r="L436">
            <v>89</v>
          </cell>
          <cell r="M436">
            <v>80.3</v>
          </cell>
          <cell r="N436">
            <v>0</v>
          </cell>
          <cell r="O436" t="str">
            <v>Nội khu</v>
          </cell>
          <cell r="P436">
            <v>0.06</v>
          </cell>
          <cell r="Q436">
            <v>0</v>
          </cell>
          <cell r="R436">
            <v>-5.0000000000000001E-3</v>
          </cell>
          <cell r="S436">
            <v>0</v>
          </cell>
          <cell r="T436">
            <v>-0.01</v>
          </cell>
          <cell r="U436">
            <v>0</v>
          </cell>
          <cell r="V436">
            <v>0.03</v>
          </cell>
          <cell r="W436">
            <v>0</v>
          </cell>
          <cell r="X436">
            <v>0</v>
          </cell>
          <cell r="Y436">
            <v>7.4999999999999997E-2</v>
          </cell>
          <cell r="Z436">
            <v>50793750</v>
          </cell>
          <cell r="AA436">
            <v>50133431.25</v>
          </cell>
          <cell r="AB436">
            <v>4025714529.375</v>
          </cell>
          <cell r="AC436">
            <v>45629718.68181818</v>
          </cell>
          <cell r="AD436">
            <v>3664066410.1499996</v>
          </cell>
          <cell r="AE436" t="str">
            <v>Phú Điền</v>
          </cell>
          <cell r="AF436">
            <v>0</v>
          </cell>
        </row>
        <row r="437">
          <cell r="E437" t="str">
            <v>S6-2308</v>
          </cell>
          <cell r="F437" t="str">
            <v>S6</v>
          </cell>
          <cell r="G437" t="str">
            <v>23</v>
          </cell>
          <cell r="H437" t="str">
            <v>08</v>
          </cell>
          <cell r="I437" t="str">
            <v>3PN</v>
          </cell>
          <cell r="J437" t="str">
            <v>Tây Nam</v>
          </cell>
          <cell r="K437" t="str">
            <v>Đông Nam</v>
          </cell>
          <cell r="L437">
            <v>103.4</v>
          </cell>
          <cell r="M437">
            <v>96.2</v>
          </cell>
          <cell r="N437" t="str">
            <v>Căn góc</v>
          </cell>
          <cell r="O437" t="str">
            <v>Nội khu, tháp Vietinbank</v>
          </cell>
          <cell r="P437">
            <v>0.06</v>
          </cell>
          <cell r="Q437">
            <v>0</v>
          </cell>
          <cell r="R437">
            <v>5.0000000000000001E-3</v>
          </cell>
          <cell r="S437">
            <v>0</v>
          </cell>
          <cell r="T437">
            <v>0.01</v>
          </cell>
          <cell r="U437">
            <v>0.01</v>
          </cell>
          <cell r="V437">
            <v>0</v>
          </cell>
          <cell r="W437">
            <v>0.05</v>
          </cell>
          <cell r="X437">
            <v>0</v>
          </cell>
          <cell r="Y437">
            <v>0.13500000000000001</v>
          </cell>
          <cell r="Z437">
            <v>53628750</v>
          </cell>
          <cell r="AA437">
            <v>52931576.25</v>
          </cell>
          <cell r="AB437">
            <v>5092017635.25</v>
          </cell>
          <cell r="AC437">
            <v>48173486.863636352</v>
          </cell>
          <cell r="AD437">
            <v>4634289436.2818174</v>
          </cell>
          <cell r="AE437" t="str">
            <v>Phú Điền</v>
          </cell>
          <cell r="AF437">
            <v>0</v>
          </cell>
        </row>
        <row r="438">
          <cell r="E438" t="str">
            <v>S6-2506</v>
          </cell>
          <cell r="F438" t="str">
            <v>S6</v>
          </cell>
          <cell r="G438" t="str">
            <v>25</v>
          </cell>
          <cell r="H438" t="str">
            <v>06</v>
          </cell>
          <cell r="I438" t="str">
            <v>2PN</v>
          </cell>
          <cell r="J438" t="str">
            <v>Tây Bắc</v>
          </cell>
          <cell r="K438" t="str">
            <v>Đông Nam</v>
          </cell>
          <cell r="L438">
            <v>89</v>
          </cell>
          <cell r="M438">
            <v>80.3</v>
          </cell>
          <cell r="N438">
            <v>0</v>
          </cell>
          <cell r="O438" t="str">
            <v>Nội khu</v>
          </cell>
          <cell r="P438">
            <v>7.4999999999999997E-2</v>
          </cell>
          <cell r="Q438">
            <v>0</v>
          </cell>
          <cell r="R438">
            <v>-5.0000000000000001E-3</v>
          </cell>
          <cell r="S438">
            <v>0</v>
          </cell>
          <cell r="T438">
            <v>-0.01</v>
          </cell>
          <cell r="U438">
            <v>0</v>
          </cell>
          <cell r="V438">
            <v>0.03</v>
          </cell>
          <cell r="W438">
            <v>0</v>
          </cell>
          <cell r="X438">
            <v>0</v>
          </cell>
          <cell r="Y438">
            <v>0.09</v>
          </cell>
          <cell r="Z438">
            <v>51502500.000000007</v>
          </cell>
          <cell r="AA438">
            <v>50832967.500000007</v>
          </cell>
          <cell r="AB438">
            <v>4081887290.2500005</v>
          </cell>
          <cell r="AC438">
            <v>46265660.727272727</v>
          </cell>
          <cell r="AD438">
            <v>3715132556.4000001</v>
          </cell>
          <cell r="AE438" t="str">
            <v>Phú Điền</v>
          </cell>
          <cell r="AF438">
            <v>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3"/>
  <sheetViews>
    <sheetView tabSelected="1" workbookViewId="0">
      <selection activeCell="N14" sqref="N14"/>
    </sheetView>
  </sheetViews>
  <sheetFormatPr defaultRowHeight="13.5" x14ac:dyDescent="0.15"/>
  <cols>
    <col min="1" max="1" width="0.98046875" style="3" hidden="1" customWidth="1"/>
    <col min="2" max="2" width="4.65625" style="6" customWidth="1"/>
    <col min="3" max="3" width="52.22265625" style="121" customWidth="1"/>
    <col min="4" max="4" width="19.734375" style="3" customWidth="1"/>
    <col min="5" max="5" width="7.84375" style="3" customWidth="1"/>
    <col min="6" max="6" width="15.93359375" style="3" customWidth="1"/>
    <col min="7" max="7" width="15.56640625" style="3" hidden="1" customWidth="1"/>
    <col min="8" max="8" width="10.41796875" style="3" hidden="1" customWidth="1"/>
    <col min="9" max="9" width="23.046875" style="3" hidden="1" customWidth="1"/>
    <col min="10" max="10" width="20.71484375" style="3" hidden="1" customWidth="1"/>
    <col min="11" max="11" width="17.8984375" style="3" hidden="1" customWidth="1"/>
    <col min="12" max="12" width="20.47265625" style="3" bestFit="1" customWidth="1"/>
    <col min="13" max="13" width="14.953125" style="3" bestFit="1" customWidth="1"/>
    <col min="14" max="14" width="9.55859375" style="3" bestFit="1" customWidth="1"/>
    <col min="15" max="15" width="9.19140625" style="3"/>
    <col min="16" max="16" width="16.546875" style="3" bestFit="1" customWidth="1"/>
    <col min="17" max="17" width="12.2578125" style="3" bestFit="1" customWidth="1"/>
    <col min="18" max="18" width="13.97265625" style="3" bestFit="1" customWidth="1"/>
    <col min="19" max="19" width="14.5859375" style="3" customWidth="1"/>
    <col min="20" max="20" width="20.2265625" style="3" customWidth="1"/>
    <col min="21" max="21" width="19" style="3" customWidth="1"/>
    <col min="22" max="22" width="19.12109375" style="3" customWidth="1"/>
    <col min="23" max="259" width="9.19140625" style="3"/>
    <col min="260" max="260" width="51.85546875" style="3" customWidth="1"/>
    <col min="261" max="261" width="11.765625" style="3" customWidth="1"/>
    <col min="262" max="262" width="7.84375" style="3" customWidth="1"/>
    <col min="263" max="263" width="17.52734375" style="3" bestFit="1" customWidth="1"/>
    <col min="264" max="264" width="1.9609375" style="3" customWidth="1"/>
    <col min="265" max="265" width="18.38671875" style="3" customWidth="1"/>
    <col min="266" max="267" width="12.13671875" style="3" customWidth="1"/>
    <col min="268" max="268" width="9.19140625" style="3"/>
    <col min="269" max="269" width="14.953125" style="3" bestFit="1" customWidth="1"/>
    <col min="270" max="270" width="9.55859375" style="3" bestFit="1" customWidth="1"/>
    <col min="271" max="271" width="9.19140625" style="3"/>
    <col min="272" max="272" width="16.546875" style="3" bestFit="1" customWidth="1"/>
    <col min="273" max="273" width="12.2578125" style="3" bestFit="1" customWidth="1"/>
    <col min="274" max="274" width="13.97265625" style="3" bestFit="1" customWidth="1"/>
    <col min="275" max="275" width="14.5859375" style="3" customWidth="1"/>
    <col min="276" max="276" width="20.2265625" style="3" customWidth="1"/>
    <col min="277" max="277" width="19" style="3" customWidth="1"/>
    <col min="278" max="278" width="19.12109375" style="3" customWidth="1"/>
    <col min="279" max="515" width="9.19140625" style="3"/>
    <col min="516" max="516" width="51.85546875" style="3" customWidth="1"/>
    <col min="517" max="517" width="11.765625" style="3" customWidth="1"/>
    <col min="518" max="518" width="7.84375" style="3" customWidth="1"/>
    <col min="519" max="519" width="17.52734375" style="3" bestFit="1" customWidth="1"/>
    <col min="520" max="520" width="1.9609375" style="3" customWidth="1"/>
    <col min="521" max="521" width="18.38671875" style="3" customWidth="1"/>
    <col min="522" max="523" width="12.13671875" style="3" customWidth="1"/>
    <col min="524" max="524" width="9.19140625" style="3"/>
    <col min="525" max="525" width="14.953125" style="3" bestFit="1" customWidth="1"/>
    <col min="526" max="526" width="9.55859375" style="3" bestFit="1" customWidth="1"/>
    <col min="527" max="527" width="9.19140625" style="3"/>
    <col min="528" max="528" width="16.546875" style="3" bestFit="1" customWidth="1"/>
    <col min="529" max="529" width="12.2578125" style="3" bestFit="1" customWidth="1"/>
    <col min="530" max="530" width="13.97265625" style="3" bestFit="1" customWidth="1"/>
    <col min="531" max="531" width="14.5859375" style="3" customWidth="1"/>
    <col min="532" max="532" width="20.2265625" style="3" customWidth="1"/>
    <col min="533" max="533" width="19" style="3" customWidth="1"/>
    <col min="534" max="534" width="19.12109375" style="3" customWidth="1"/>
    <col min="535" max="771" width="9.19140625" style="3"/>
    <col min="772" max="772" width="51.85546875" style="3" customWidth="1"/>
    <col min="773" max="773" width="11.765625" style="3" customWidth="1"/>
    <col min="774" max="774" width="7.84375" style="3" customWidth="1"/>
    <col min="775" max="775" width="17.52734375" style="3" bestFit="1" customWidth="1"/>
    <col min="776" max="776" width="1.9609375" style="3" customWidth="1"/>
    <col min="777" max="777" width="18.38671875" style="3" customWidth="1"/>
    <col min="778" max="779" width="12.13671875" style="3" customWidth="1"/>
    <col min="780" max="780" width="9.19140625" style="3"/>
    <col min="781" max="781" width="14.953125" style="3" bestFit="1" customWidth="1"/>
    <col min="782" max="782" width="9.55859375" style="3" bestFit="1" customWidth="1"/>
    <col min="783" max="783" width="9.19140625" style="3"/>
    <col min="784" max="784" width="16.546875" style="3" bestFit="1" customWidth="1"/>
    <col min="785" max="785" width="12.2578125" style="3" bestFit="1" customWidth="1"/>
    <col min="786" max="786" width="13.97265625" style="3" bestFit="1" customWidth="1"/>
    <col min="787" max="787" width="14.5859375" style="3" customWidth="1"/>
    <col min="788" max="788" width="20.2265625" style="3" customWidth="1"/>
    <col min="789" max="789" width="19" style="3" customWidth="1"/>
    <col min="790" max="790" width="19.12109375" style="3" customWidth="1"/>
    <col min="791" max="1027" width="9.19140625" style="3"/>
    <col min="1028" max="1028" width="51.85546875" style="3" customWidth="1"/>
    <col min="1029" max="1029" width="11.765625" style="3" customWidth="1"/>
    <col min="1030" max="1030" width="7.84375" style="3" customWidth="1"/>
    <col min="1031" max="1031" width="17.52734375" style="3" bestFit="1" customWidth="1"/>
    <col min="1032" max="1032" width="1.9609375" style="3" customWidth="1"/>
    <col min="1033" max="1033" width="18.38671875" style="3" customWidth="1"/>
    <col min="1034" max="1035" width="12.13671875" style="3" customWidth="1"/>
    <col min="1036" max="1036" width="9.19140625" style="3"/>
    <col min="1037" max="1037" width="14.953125" style="3" bestFit="1" customWidth="1"/>
    <col min="1038" max="1038" width="9.55859375" style="3" bestFit="1" customWidth="1"/>
    <col min="1039" max="1039" width="9.19140625" style="3"/>
    <col min="1040" max="1040" width="16.546875" style="3" bestFit="1" customWidth="1"/>
    <col min="1041" max="1041" width="12.2578125" style="3" bestFit="1" customWidth="1"/>
    <col min="1042" max="1042" width="13.97265625" style="3" bestFit="1" customWidth="1"/>
    <col min="1043" max="1043" width="14.5859375" style="3" customWidth="1"/>
    <col min="1044" max="1044" width="20.2265625" style="3" customWidth="1"/>
    <col min="1045" max="1045" width="19" style="3" customWidth="1"/>
    <col min="1046" max="1046" width="19.12109375" style="3" customWidth="1"/>
    <col min="1047" max="1283" width="9.19140625" style="3"/>
    <col min="1284" max="1284" width="51.85546875" style="3" customWidth="1"/>
    <col min="1285" max="1285" width="11.765625" style="3" customWidth="1"/>
    <col min="1286" max="1286" width="7.84375" style="3" customWidth="1"/>
    <col min="1287" max="1287" width="17.52734375" style="3" bestFit="1" customWidth="1"/>
    <col min="1288" max="1288" width="1.9609375" style="3" customWidth="1"/>
    <col min="1289" max="1289" width="18.38671875" style="3" customWidth="1"/>
    <col min="1290" max="1291" width="12.13671875" style="3" customWidth="1"/>
    <col min="1292" max="1292" width="9.19140625" style="3"/>
    <col min="1293" max="1293" width="14.953125" style="3" bestFit="1" customWidth="1"/>
    <col min="1294" max="1294" width="9.55859375" style="3" bestFit="1" customWidth="1"/>
    <col min="1295" max="1295" width="9.19140625" style="3"/>
    <col min="1296" max="1296" width="16.546875" style="3" bestFit="1" customWidth="1"/>
    <col min="1297" max="1297" width="12.2578125" style="3" bestFit="1" customWidth="1"/>
    <col min="1298" max="1298" width="13.97265625" style="3" bestFit="1" customWidth="1"/>
    <col min="1299" max="1299" width="14.5859375" style="3" customWidth="1"/>
    <col min="1300" max="1300" width="20.2265625" style="3" customWidth="1"/>
    <col min="1301" max="1301" width="19" style="3" customWidth="1"/>
    <col min="1302" max="1302" width="19.12109375" style="3" customWidth="1"/>
    <col min="1303" max="1539" width="9.19140625" style="3"/>
    <col min="1540" max="1540" width="51.85546875" style="3" customWidth="1"/>
    <col min="1541" max="1541" width="11.765625" style="3" customWidth="1"/>
    <col min="1542" max="1542" width="7.84375" style="3" customWidth="1"/>
    <col min="1543" max="1543" width="17.52734375" style="3" bestFit="1" customWidth="1"/>
    <col min="1544" max="1544" width="1.9609375" style="3" customWidth="1"/>
    <col min="1545" max="1545" width="18.38671875" style="3" customWidth="1"/>
    <col min="1546" max="1547" width="12.13671875" style="3" customWidth="1"/>
    <col min="1548" max="1548" width="9.19140625" style="3"/>
    <col min="1549" max="1549" width="14.953125" style="3" bestFit="1" customWidth="1"/>
    <col min="1550" max="1550" width="9.55859375" style="3" bestFit="1" customWidth="1"/>
    <col min="1551" max="1551" width="9.19140625" style="3"/>
    <col min="1552" max="1552" width="16.546875" style="3" bestFit="1" customWidth="1"/>
    <col min="1553" max="1553" width="12.2578125" style="3" bestFit="1" customWidth="1"/>
    <col min="1554" max="1554" width="13.97265625" style="3" bestFit="1" customWidth="1"/>
    <col min="1555" max="1555" width="14.5859375" style="3" customWidth="1"/>
    <col min="1556" max="1556" width="20.2265625" style="3" customWidth="1"/>
    <col min="1557" max="1557" width="19" style="3" customWidth="1"/>
    <col min="1558" max="1558" width="19.12109375" style="3" customWidth="1"/>
    <col min="1559" max="1795" width="9.19140625" style="3"/>
    <col min="1796" max="1796" width="51.85546875" style="3" customWidth="1"/>
    <col min="1797" max="1797" width="11.765625" style="3" customWidth="1"/>
    <col min="1798" max="1798" width="7.84375" style="3" customWidth="1"/>
    <col min="1799" max="1799" width="17.52734375" style="3" bestFit="1" customWidth="1"/>
    <col min="1800" max="1800" width="1.9609375" style="3" customWidth="1"/>
    <col min="1801" max="1801" width="18.38671875" style="3" customWidth="1"/>
    <col min="1802" max="1803" width="12.13671875" style="3" customWidth="1"/>
    <col min="1804" max="1804" width="9.19140625" style="3"/>
    <col min="1805" max="1805" width="14.953125" style="3" bestFit="1" customWidth="1"/>
    <col min="1806" max="1806" width="9.55859375" style="3" bestFit="1" customWidth="1"/>
    <col min="1807" max="1807" width="9.19140625" style="3"/>
    <col min="1808" max="1808" width="16.546875" style="3" bestFit="1" customWidth="1"/>
    <col min="1809" max="1809" width="12.2578125" style="3" bestFit="1" customWidth="1"/>
    <col min="1810" max="1810" width="13.97265625" style="3" bestFit="1" customWidth="1"/>
    <col min="1811" max="1811" width="14.5859375" style="3" customWidth="1"/>
    <col min="1812" max="1812" width="20.2265625" style="3" customWidth="1"/>
    <col min="1813" max="1813" width="19" style="3" customWidth="1"/>
    <col min="1814" max="1814" width="19.12109375" style="3" customWidth="1"/>
    <col min="1815" max="2051" width="9.19140625" style="3"/>
    <col min="2052" max="2052" width="51.85546875" style="3" customWidth="1"/>
    <col min="2053" max="2053" width="11.765625" style="3" customWidth="1"/>
    <col min="2054" max="2054" width="7.84375" style="3" customWidth="1"/>
    <col min="2055" max="2055" width="17.52734375" style="3" bestFit="1" customWidth="1"/>
    <col min="2056" max="2056" width="1.9609375" style="3" customWidth="1"/>
    <col min="2057" max="2057" width="18.38671875" style="3" customWidth="1"/>
    <col min="2058" max="2059" width="12.13671875" style="3" customWidth="1"/>
    <col min="2060" max="2060" width="9.19140625" style="3"/>
    <col min="2061" max="2061" width="14.953125" style="3" bestFit="1" customWidth="1"/>
    <col min="2062" max="2062" width="9.55859375" style="3" bestFit="1" customWidth="1"/>
    <col min="2063" max="2063" width="9.19140625" style="3"/>
    <col min="2064" max="2064" width="16.546875" style="3" bestFit="1" customWidth="1"/>
    <col min="2065" max="2065" width="12.2578125" style="3" bestFit="1" customWidth="1"/>
    <col min="2066" max="2066" width="13.97265625" style="3" bestFit="1" customWidth="1"/>
    <col min="2067" max="2067" width="14.5859375" style="3" customWidth="1"/>
    <col min="2068" max="2068" width="20.2265625" style="3" customWidth="1"/>
    <col min="2069" max="2069" width="19" style="3" customWidth="1"/>
    <col min="2070" max="2070" width="19.12109375" style="3" customWidth="1"/>
    <col min="2071" max="2307" width="9.19140625" style="3"/>
    <col min="2308" max="2308" width="51.85546875" style="3" customWidth="1"/>
    <col min="2309" max="2309" width="11.765625" style="3" customWidth="1"/>
    <col min="2310" max="2310" width="7.84375" style="3" customWidth="1"/>
    <col min="2311" max="2311" width="17.52734375" style="3" bestFit="1" customWidth="1"/>
    <col min="2312" max="2312" width="1.9609375" style="3" customWidth="1"/>
    <col min="2313" max="2313" width="18.38671875" style="3" customWidth="1"/>
    <col min="2314" max="2315" width="12.13671875" style="3" customWidth="1"/>
    <col min="2316" max="2316" width="9.19140625" style="3"/>
    <col min="2317" max="2317" width="14.953125" style="3" bestFit="1" customWidth="1"/>
    <col min="2318" max="2318" width="9.55859375" style="3" bestFit="1" customWidth="1"/>
    <col min="2319" max="2319" width="9.19140625" style="3"/>
    <col min="2320" max="2320" width="16.546875" style="3" bestFit="1" customWidth="1"/>
    <col min="2321" max="2321" width="12.2578125" style="3" bestFit="1" customWidth="1"/>
    <col min="2322" max="2322" width="13.97265625" style="3" bestFit="1" customWidth="1"/>
    <col min="2323" max="2323" width="14.5859375" style="3" customWidth="1"/>
    <col min="2324" max="2324" width="20.2265625" style="3" customWidth="1"/>
    <col min="2325" max="2325" width="19" style="3" customWidth="1"/>
    <col min="2326" max="2326" width="19.12109375" style="3" customWidth="1"/>
    <col min="2327" max="2563" width="9.19140625" style="3"/>
    <col min="2564" max="2564" width="51.85546875" style="3" customWidth="1"/>
    <col min="2565" max="2565" width="11.765625" style="3" customWidth="1"/>
    <col min="2566" max="2566" width="7.84375" style="3" customWidth="1"/>
    <col min="2567" max="2567" width="17.52734375" style="3" bestFit="1" customWidth="1"/>
    <col min="2568" max="2568" width="1.9609375" style="3" customWidth="1"/>
    <col min="2569" max="2569" width="18.38671875" style="3" customWidth="1"/>
    <col min="2570" max="2571" width="12.13671875" style="3" customWidth="1"/>
    <col min="2572" max="2572" width="9.19140625" style="3"/>
    <col min="2573" max="2573" width="14.953125" style="3" bestFit="1" customWidth="1"/>
    <col min="2574" max="2574" width="9.55859375" style="3" bestFit="1" customWidth="1"/>
    <col min="2575" max="2575" width="9.19140625" style="3"/>
    <col min="2576" max="2576" width="16.546875" style="3" bestFit="1" customWidth="1"/>
    <col min="2577" max="2577" width="12.2578125" style="3" bestFit="1" customWidth="1"/>
    <col min="2578" max="2578" width="13.97265625" style="3" bestFit="1" customWidth="1"/>
    <col min="2579" max="2579" width="14.5859375" style="3" customWidth="1"/>
    <col min="2580" max="2580" width="20.2265625" style="3" customWidth="1"/>
    <col min="2581" max="2581" width="19" style="3" customWidth="1"/>
    <col min="2582" max="2582" width="19.12109375" style="3" customWidth="1"/>
    <col min="2583" max="2819" width="9.19140625" style="3"/>
    <col min="2820" max="2820" width="51.85546875" style="3" customWidth="1"/>
    <col min="2821" max="2821" width="11.765625" style="3" customWidth="1"/>
    <col min="2822" max="2822" width="7.84375" style="3" customWidth="1"/>
    <col min="2823" max="2823" width="17.52734375" style="3" bestFit="1" customWidth="1"/>
    <col min="2824" max="2824" width="1.9609375" style="3" customWidth="1"/>
    <col min="2825" max="2825" width="18.38671875" style="3" customWidth="1"/>
    <col min="2826" max="2827" width="12.13671875" style="3" customWidth="1"/>
    <col min="2828" max="2828" width="9.19140625" style="3"/>
    <col min="2829" max="2829" width="14.953125" style="3" bestFit="1" customWidth="1"/>
    <col min="2830" max="2830" width="9.55859375" style="3" bestFit="1" customWidth="1"/>
    <col min="2831" max="2831" width="9.19140625" style="3"/>
    <col min="2832" max="2832" width="16.546875" style="3" bestFit="1" customWidth="1"/>
    <col min="2833" max="2833" width="12.2578125" style="3" bestFit="1" customWidth="1"/>
    <col min="2834" max="2834" width="13.97265625" style="3" bestFit="1" customWidth="1"/>
    <col min="2835" max="2835" width="14.5859375" style="3" customWidth="1"/>
    <col min="2836" max="2836" width="20.2265625" style="3" customWidth="1"/>
    <col min="2837" max="2837" width="19" style="3" customWidth="1"/>
    <col min="2838" max="2838" width="19.12109375" style="3" customWidth="1"/>
    <col min="2839" max="3075" width="9.19140625" style="3"/>
    <col min="3076" max="3076" width="51.85546875" style="3" customWidth="1"/>
    <col min="3077" max="3077" width="11.765625" style="3" customWidth="1"/>
    <col min="3078" max="3078" width="7.84375" style="3" customWidth="1"/>
    <col min="3079" max="3079" width="17.52734375" style="3" bestFit="1" customWidth="1"/>
    <col min="3080" max="3080" width="1.9609375" style="3" customWidth="1"/>
    <col min="3081" max="3081" width="18.38671875" style="3" customWidth="1"/>
    <col min="3082" max="3083" width="12.13671875" style="3" customWidth="1"/>
    <col min="3084" max="3084" width="9.19140625" style="3"/>
    <col min="3085" max="3085" width="14.953125" style="3" bestFit="1" customWidth="1"/>
    <col min="3086" max="3086" width="9.55859375" style="3" bestFit="1" customWidth="1"/>
    <col min="3087" max="3087" width="9.19140625" style="3"/>
    <col min="3088" max="3088" width="16.546875" style="3" bestFit="1" customWidth="1"/>
    <col min="3089" max="3089" width="12.2578125" style="3" bestFit="1" customWidth="1"/>
    <col min="3090" max="3090" width="13.97265625" style="3" bestFit="1" customWidth="1"/>
    <col min="3091" max="3091" width="14.5859375" style="3" customWidth="1"/>
    <col min="3092" max="3092" width="20.2265625" style="3" customWidth="1"/>
    <col min="3093" max="3093" width="19" style="3" customWidth="1"/>
    <col min="3094" max="3094" width="19.12109375" style="3" customWidth="1"/>
    <col min="3095" max="3331" width="9.19140625" style="3"/>
    <col min="3332" max="3332" width="51.85546875" style="3" customWidth="1"/>
    <col min="3333" max="3333" width="11.765625" style="3" customWidth="1"/>
    <col min="3334" max="3334" width="7.84375" style="3" customWidth="1"/>
    <col min="3335" max="3335" width="17.52734375" style="3" bestFit="1" customWidth="1"/>
    <col min="3336" max="3336" width="1.9609375" style="3" customWidth="1"/>
    <col min="3337" max="3337" width="18.38671875" style="3" customWidth="1"/>
    <col min="3338" max="3339" width="12.13671875" style="3" customWidth="1"/>
    <col min="3340" max="3340" width="9.19140625" style="3"/>
    <col min="3341" max="3341" width="14.953125" style="3" bestFit="1" customWidth="1"/>
    <col min="3342" max="3342" width="9.55859375" style="3" bestFit="1" customWidth="1"/>
    <col min="3343" max="3343" width="9.19140625" style="3"/>
    <col min="3344" max="3344" width="16.546875" style="3" bestFit="1" customWidth="1"/>
    <col min="3345" max="3345" width="12.2578125" style="3" bestFit="1" customWidth="1"/>
    <col min="3346" max="3346" width="13.97265625" style="3" bestFit="1" customWidth="1"/>
    <col min="3347" max="3347" width="14.5859375" style="3" customWidth="1"/>
    <col min="3348" max="3348" width="20.2265625" style="3" customWidth="1"/>
    <col min="3349" max="3349" width="19" style="3" customWidth="1"/>
    <col min="3350" max="3350" width="19.12109375" style="3" customWidth="1"/>
    <col min="3351" max="3587" width="9.19140625" style="3"/>
    <col min="3588" max="3588" width="51.85546875" style="3" customWidth="1"/>
    <col min="3589" max="3589" width="11.765625" style="3" customWidth="1"/>
    <col min="3590" max="3590" width="7.84375" style="3" customWidth="1"/>
    <col min="3591" max="3591" width="17.52734375" style="3" bestFit="1" customWidth="1"/>
    <col min="3592" max="3592" width="1.9609375" style="3" customWidth="1"/>
    <col min="3593" max="3593" width="18.38671875" style="3" customWidth="1"/>
    <col min="3594" max="3595" width="12.13671875" style="3" customWidth="1"/>
    <col min="3596" max="3596" width="9.19140625" style="3"/>
    <col min="3597" max="3597" width="14.953125" style="3" bestFit="1" customWidth="1"/>
    <col min="3598" max="3598" width="9.55859375" style="3" bestFit="1" customWidth="1"/>
    <col min="3599" max="3599" width="9.19140625" style="3"/>
    <col min="3600" max="3600" width="16.546875" style="3" bestFit="1" customWidth="1"/>
    <col min="3601" max="3601" width="12.2578125" style="3" bestFit="1" customWidth="1"/>
    <col min="3602" max="3602" width="13.97265625" style="3" bestFit="1" customWidth="1"/>
    <col min="3603" max="3603" width="14.5859375" style="3" customWidth="1"/>
    <col min="3604" max="3604" width="20.2265625" style="3" customWidth="1"/>
    <col min="3605" max="3605" width="19" style="3" customWidth="1"/>
    <col min="3606" max="3606" width="19.12109375" style="3" customWidth="1"/>
    <col min="3607" max="3843" width="9.19140625" style="3"/>
    <col min="3844" max="3844" width="51.85546875" style="3" customWidth="1"/>
    <col min="3845" max="3845" width="11.765625" style="3" customWidth="1"/>
    <col min="3846" max="3846" width="7.84375" style="3" customWidth="1"/>
    <col min="3847" max="3847" width="17.52734375" style="3" bestFit="1" customWidth="1"/>
    <col min="3848" max="3848" width="1.9609375" style="3" customWidth="1"/>
    <col min="3849" max="3849" width="18.38671875" style="3" customWidth="1"/>
    <col min="3850" max="3851" width="12.13671875" style="3" customWidth="1"/>
    <col min="3852" max="3852" width="9.19140625" style="3"/>
    <col min="3853" max="3853" width="14.953125" style="3" bestFit="1" customWidth="1"/>
    <col min="3854" max="3854" width="9.55859375" style="3" bestFit="1" customWidth="1"/>
    <col min="3855" max="3855" width="9.19140625" style="3"/>
    <col min="3856" max="3856" width="16.546875" style="3" bestFit="1" customWidth="1"/>
    <col min="3857" max="3857" width="12.2578125" style="3" bestFit="1" customWidth="1"/>
    <col min="3858" max="3858" width="13.97265625" style="3" bestFit="1" customWidth="1"/>
    <col min="3859" max="3859" width="14.5859375" style="3" customWidth="1"/>
    <col min="3860" max="3860" width="20.2265625" style="3" customWidth="1"/>
    <col min="3861" max="3861" width="19" style="3" customWidth="1"/>
    <col min="3862" max="3862" width="19.12109375" style="3" customWidth="1"/>
    <col min="3863" max="4099" width="9.19140625" style="3"/>
    <col min="4100" max="4100" width="51.85546875" style="3" customWidth="1"/>
    <col min="4101" max="4101" width="11.765625" style="3" customWidth="1"/>
    <col min="4102" max="4102" width="7.84375" style="3" customWidth="1"/>
    <col min="4103" max="4103" width="17.52734375" style="3" bestFit="1" customWidth="1"/>
    <col min="4104" max="4104" width="1.9609375" style="3" customWidth="1"/>
    <col min="4105" max="4105" width="18.38671875" style="3" customWidth="1"/>
    <col min="4106" max="4107" width="12.13671875" style="3" customWidth="1"/>
    <col min="4108" max="4108" width="9.19140625" style="3"/>
    <col min="4109" max="4109" width="14.953125" style="3" bestFit="1" customWidth="1"/>
    <col min="4110" max="4110" width="9.55859375" style="3" bestFit="1" customWidth="1"/>
    <col min="4111" max="4111" width="9.19140625" style="3"/>
    <col min="4112" max="4112" width="16.546875" style="3" bestFit="1" customWidth="1"/>
    <col min="4113" max="4113" width="12.2578125" style="3" bestFit="1" customWidth="1"/>
    <col min="4114" max="4114" width="13.97265625" style="3" bestFit="1" customWidth="1"/>
    <col min="4115" max="4115" width="14.5859375" style="3" customWidth="1"/>
    <col min="4116" max="4116" width="20.2265625" style="3" customWidth="1"/>
    <col min="4117" max="4117" width="19" style="3" customWidth="1"/>
    <col min="4118" max="4118" width="19.12109375" style="3" customWidth="1"/>
    <col min="4119" max="4355" width="9.19140625" style="3"/>
    <col min="4356" max="4356" width="51.85546875" style="3" customWidth="1"/>
    <col min="4357" max="4357" width="11.765625" style="3" customWidth="1"/>
    <col min="4358" max="4358" width="7.84375" style="3" customWidth="1"/>
    <col min="4359" max="4359" width="17.52734375" style="3" bestFit="1" customWidth="1"/>
    <col min="4360" max="4360" width="1.9609375" style="3" customWidth="1"/>
    <col min="4361" max="4361" width="18.38671875" style="3" customWidth="1"/>
    <col min="4362" max="4363" width="12.13671875" style="3" customWidth="1"/>
    <col min="4364" max="4364" width="9.19140625" style="3"/>
    <col min="4365" max="4365" width="14.953125" style="3" bestFit="1" customWidth="1"/>
    <col min="4366" max="4366" width="9.55859375" style="3" bestFit="1" customWidth="1"/>
    <col min="4367" max="4367" width="9.19140625" style="3"/>
    <col min="4368" max="4368" width="16.546875" style="3" bestFit="1" customWidth="1"/>
    <col min="4369" max="4369" width="12.2578125" style="3" bestFit="1" customWidth="1"/>
    <col min="4370" max="4370" width="13.97265625" style="3" bestFit="1" customWidth="1"/>
    <col min="4371" max="4371" width="14.5859375" style="3" customWidth="1"/>
    <col min="4372" max="4372" width="20.2265625" style="3" customWidth="1"/>
    <col min="4373" max="4373" width="19" style="3" customWidth="1"/>
    <col min="4374" max="4374" width="19.12109375" style="3" customWidth="1"/>
    <col min="4375" max="4611" width="9.19140625" style="3"/>
    <col min="4612" max="4612" width="51.85546875" style="3" customWidth="1"/>
    <col min="4613" max="4613" width="11.765625" style="3" customWidth="1"/>
    <col min="4614" max="4614" width="7.84375" style="3" customWidth="1"/>
    <col min="4615" max="4615" width="17.52734375" style="3" bestFit="1" customWidth="1"/>
    <col min="4616" max="4616" width="1.9609375" style="3" customWidth="1"/>
    <col min="4617" max="4617" width="18.38671875" style="3" customWidth="1"/>
    <col min="4618" max="4619" width="12.13671875" style="3" customWidth="1"/>
    <col min="4620" max="4620" width="9.19140625" style="3"/>
    <col min="4621" max="4621" width="14.953125" style="3" bestFit="1" customWidth="1"/>
    <col min="4622" max="4622" width="9.55859375" style="3" bestFit="1" customWidth="1"/>
    <col min="4623" max="4623" width="9.19140625" style="3"/>
    <col min="4624" max="4624" width="16.546875" style="3" bestFit="1" customWidth="1"/>
    <col min="4625" max="4625" width="12.2578125" style="3" bestFit="1" customWidth="1"/>
    <col min="4626" max="4626" width="13.97265625" style="3" bestFit="1" customWidth="1"/>
    <col min="4627" max="4627" width="14.5859375" style="3" customWidth="1"/>
    <col min="4628" max="4628" width="20.2265625" style="3" customWidth="1"/>
    <col min="4629" max="4629" width="19" style="3" customWidth="1"/>
    <col min="4630" max="4630" width="19.12109375" style="3" customWidth="1"/>
    <col min="4631" max="4867" width="9.19140625" style="3"/>
    <col min="4868" max="4868" width="51.85546875" style="3" customWidth="1"/>
    <col min="4869" max="4869" width="11.765625" style="3" customWidth="1"/>
    <col min="4870" max="4870" width="7.84375" style="3" customWidth="1"/>
    <col min="4871" max="4871" width="17.52734375" style="3" bestFit="1" customWidth="1"/>
    <col min="4872" max="4872" width="1.9609375" style="3" customWidth="1"/>
    <col min="4873" max="4873" width="18.38671875" style="3" customWidth="1"/>
    <col min="4874" max="4875" width="12.13671875" style="3" customWidth="1"/>
    <col min="4876" max="4876" width="9.19140625" style="3"/>
    <col min="4877" max="4877" width="14.953125" style="3" bestFit="1" customWidth="1"/>
    <col min="4878" max="4878" width="9.55859375" style="3" bestFit="1" customWidth="1"/>
    <col min="4879" max="4879" width="9.19140625" style="3"/>
    <col min="4880" max="4880" width="16.546875" style="3" bestFit="1" customWidth="1"/>
    <col min="4881" max="4881" width="12.2578125" style="3" bestFit="1" customWidth="1"/>
    <col min="4882" max="4882" width="13.97265625" style="3" bestFit="1" customWidth="1"/>
    <col min="4883" max="4883" width="14.5859375" style="3" customWidth="1"/>
    <col min="4884" max="4884" width="20.2265625" style="3" customWidth="1"/>
    <col min="4885" max="4885" width="19" style="3" customWidth="1"/>
    <col min="4886" max="4886" width="19.12109375" style="3" customWidth="1"/>
    <col min="4887" max="5123" width="9.19140625" style="3"/>
    <col min="5124" max="5124" width="51.85546875" style="3" customWidth="1"/>
    <col min="5125" max="5125" width="11.765625" style="3" customWidth="1"/>
    <col min="5126" max="5126" width="7.84375" style="3" customWidth="1"/>
    <col min="5127" max="5127" width="17.52734375" style="3" bestFit="1" customWidth="1"/>
    <col min="5128" max="5128" width="1.9609375" style="3" customWidth="1"/>
    <col min="5129" max="5129" width="18.38671875" style="3" customWidth="1"/>
    <col min="5130" max="5131" width="12.13671875" style="3" customWidth="1"/>
    <col min="5132" max="5132" width="9.19140625" style="3"/>
    <col min="5133" max="5133" width="14.953125" style="3" bestFit="1" customWidth="1"/>
    <col min="5134" max="5134" width="9.55859375" style="3" bestFit="1" customWidth="1"/>
    <col min="5135" max="5135" width="9.19140625" style="3"/>
    <col min="5136" max="5136" width="16.546875" style="3" bestFit="1" customWidth="1"/>
    <col min="5137" max="5137" width="12.2578125" style="3" bestFit="1" customWidth="1"/>
    <col min="5138" max="5138" width="13.97265625" style="3" bestFit="1" customWidth="1"/>
    <col min="5139" max="5139" width="14.5859375" style="3" customWidth="1"/>
    <col min="5140" max="5140" width="20.2265625" style="3" customWidth="1"/>
    <col min="5141" max="5141" width="19" style="3" customWidth="1"/>
    <col min="5142" max="5142" width="19.12109375" style="3" customWidth="1"/>
    <col min="5143" max="5379" width="9.19140625" style="3"/>
    <col min="5380" max="5380" width="51.85546875" style="3" customWidth="1"/>
    <col min="5381" max="5381" width="11.765625" style="3" customWidth="1"/>
    <col min="5382" max="5382" width="7.84375" style="3" customWidth="1"/>
    <col min="5383" max="5383" width="17.52734375" style="3" bestFit="1" customWidth="1"/>
    <col min="5384" max="5384" width="1.9609375" style="3" customWidth="1"/>
    <col min="5385" max="5385" width="18.38671875" style="3" customWidth="1"/>
    <col min="5386" max="5387" width="12.13671875" style="3" customWidth="1"/>
    <col min="5388" max="5388" width="9.19140625" style="3"/>
    <col min="5389" max="5389" width="14.953125" style="3" bestFit="1" customWidth="1"/>
    <col min="5390" max="5390" width="9.55859375" style="3" bestFit="1" customWidth="1"/>
    <col min="5391" max="5391" width="9.19140625" style="3"/>
    <col min="5392" max="5392" width="16.546875" style="3" bestFit="1" customWidth="1"/>
    <col min="5393" max="5393" width="12.2578125" style="3" bestFit="1" customWidth="1"/>
    <col min="5394" max="5394" width="13.97265625" style="3" bestFit="1" customWidth="1"/>
    <col min="5395" max="5395" width="14.5859375" style="3" customWidth="1"/>
    <col min="5396" max="5396" width="20.2265625" style="3" customWidth="1"/>
    <col min="5397" max="5397" width="19" style="3" customWidth="1"/>
    <col min="5398" max="5398" width="19.12109375" style="3" customWidth="1"/>
    <col min="5399" max="5635" width="9.19140625" style="3"/>
    <col min="5636" max="5636" width="51.85546875" style="3" customWidth="1"/>
    <col min="5637" max="5637" width="11.765625" style="3" customWidth="1"/>
    <col min="5638" max="5638" width="7.84375" style="3" customWidth="1"/>
    <col min="5639" max="5639" width="17.52734375" style="3" bestFit="1" customWidth="1"/>
    <col min="5640" max="5640" width="1.9609375" style="3" customWidth="1"/>
    <col min="5641" max="5641" width="18.38671875" style="3" customWidth="1"/>
    <col min="5642" max="5643" width="12.13671875" style="3" customWidth="1"/>
    <col min="5644" max="5644" width="9.19140625" style="3"/>
    <col min="5645" max="5645" width="14.953125" style="3" bestFit="1" customWidth="1"/>
    <col min="5646" max="5646" width="9.55859375" style="3" bestFit="1" customWidth="1"/>
    <col min="5647" max="5647" width="9.19140625" style="3"/>
    <col min="5648" max="5648" width="16.546875" style="3" bestFit="1" customWidth="1"/>
    <col min="5649" max="5649" width="12.2578125" style="3" bestFit="1" customWidth="1"/>
    <col min="5650" max="5650" width="13.97265625" style="3" bestFit="1" customWidth="1"/>
    <col min="5651" max="5651" width="14.5859375" style="3" customWidth="1"/>
    <col min="5652" max="5652" width="20.2265625" style="3" customWidth="1"/>
    <col min="5653" max="5653" width="19" style="3" customWidth="1"/>
    <col min="5654" max="5654" width="19.12109375" style="3" customWidth="1"/>
    <col min="5655" max="5891" width="9.19140625" style="3"/>
    <col min="5892" max="5892" width="51.85546875" style="3" customWidth="1"/>
    <col min="5893" max="5893" width="11.765625" style="3" customWidth="1"/>
    <col min="5894" max="5894" width="7.84375" style="3" customWidth="1"/>
    <col min="5895" max="5895" width="17.52734375" style="3" bestFit="1" customWidth="1"/>
    <col min="5896" max="5896" width="1.9609375" style="3" customWidth="1"/>
    <col min="5897" max="5897" width="18.38671875" style="3" customWidth="1"/>
    <col min="5898" max="5899" width="12.13671875" style="3" customWidth="1"/>
    <col min="5900" max="5900" width="9.19140625" style="3"/>
    <col min="5901" max="5901" width="14.953125" style="3" bestFit="1" customWidth="1"/>
    <col min="5902" max="5902" width="9.55859375" style="3" bestFit="1" customWidth="1"/>
    <col min="5903" max="5903" width="9.19140625" style="3"/>
    <col min="5904" max="5904" width="16.546875" style="3" bestFit="1" customWidth="1"/>
    <col min="5905" max="5905" width="12.2578125" style="3" bestFit="1" customWidth="1"/>
    <col min="5906" max="5906" width="13.97265625" style="3" bestFit="1" customWidth="1"/>
    <col min="5907" max="5907" width="14.5859375" style="3" customWidth="1"/>
    <col min="5908" max="5908" width="20.2265625" style="3" customWidth="1"/>
    <col min="5909" max="5909" width="19" style="3" customWidth="1"/>
    <col min="5910" max="5910" width="19.12109375" style="3" customWidth="1"/>
    <col min="5911" max="6147" width="9.19140625" style="3"/>
    <col min="6148" max="6148" width="51.85546875" style="3" customWidth="1"/>
    <col min="6149" max="6149" width="11.765625" style="3" customWidth="1"/>
    <col min="6150" max="6150" width="7.84375" style="3" customWidth="1"/>
    <col min="6151" max="6151" width="17.52734375" style="3" bestFit="1" customWidth="1"/>
    <col min="6152" max="6152" width="1.9609375" style="3" customWidth="1"/>
    <col min="6153" max="6153" width="18.38671875" style="3" customWidth="1"/>
    <col min="6154" max="6155" width="12.13671875" style="3" customWidth="1"/>
    <col min="6156" max="6156" width="9.19140625" style="3"/>
    <col min="6157" max="6157" width="14.953125" style="3" bestFit="1" customWidth="1"/>
    <col min="6158" max="6158" width="9.55859375" style="3" bestFit="1" customWidth="1"/>
    <col min="6159" max="6159" width="9.19140625" style="3"/>
    <col min="6160" max="6160" width="16.546875" style="3" bestFit="1" customWidth="1"/>
    <col min="6161" max="6161" width="12.2578125" style="3" bestFit="1" customWidth="1"/>
    <col min="6162" max="6162" width="13.97265625" style="3" bestFit="1" customWidth="1"/>
    <col min="6163" max="6163" width="14.5859375" style="3" customWidth="1"/>
    <col min="6164" max="6164" width="20.2265625" style="3" customWidth="1"/>
    <col min="6165" max="6165" width="19" style="3" customWidth="1"/>
    <col min="6166" max="6166" width="19.12109375" style="3" customWidth="1"/>
    <col min="6167" max="6403" width="9.19140625" style="3"/>
    <col min="6404" max="6404" width="51.85546875" style="3" customWidth="1"/>
    <col min="6405" max="6405" width="11.765625" style="3" customWidth="1"/>
    <col min="6406" max="6406" width="7.84375" style="3" customWidth="1"/>
    <col min="6407" max="6407" width="17.52734375" style="3" bestFit="1" customWidth="1"/>
    <col min="6408" max="6408" width="1.9609375" style="3" customWidth="1"/>
    <col min="6409" max="6409" width="18.38671875" style="3" customWidth="1"/>
    <col min="6410" max="6411" width="12.13671875" style="3" customWidth="1"/>
    <col min="6412" max="6412" width="9.19140625" style="3"/>
    <col min="6413" max="6413" width="14.953125" style="3" bestFit="1" customWidth="1"/>
    <col min="6414" max="6414" width="9.55859375" style="3" bestFit="1" customWidth="1"/>
    <col min="6415" max="6415" width="9.19140625" style="3"/>
    <col min="6416" max="6416" width="16.546875" style="3" bestFit="1" customWidth="1"/>
    <col min="6417" max="6417" width="12.2578125" style="3" bestFit="1" customWidth="1"/>
    <col min="6418" max="6418" width="13.97265625" style="3" bestFit="1" customWidth="1"/>
    <col min="6419" max="6419" width="14.5859375" style="3" customWidth="1"/>
    <col min="6420" max="6420" width="20.2265625" style="3" customWidth="1"/>
    <col min="6421" max="6421" width="19" style="3" customWidth="1"/>
    <col min="6422" max="6422" width="19.12109375" style="3" customWidth="1"/>
    <col min="6423" max="6659" width="9.19140625" style="3"/>
    <col min="6660" max="6660" width="51.85546875" style="3" customWidth="1"/>
    <col min="6661" max="6661" width="11.765625" style="3" customWidth="1"/>
    <col min="6662" max="6662" width="7.84375" style="3" customWidth="1"/>
    <col min="6663" max="6663" width="17.52734375" style="3" bestFit="1" customWidth="1"/>
    <col min="6664" max="6664" width="1.9609375" style="3" customWidth="1"/>
    <col min="6665" max="6665" width="18.38671875" style="3" customWidth="1"/>
    <col min="6666" max="6667" width="12.13671875" style="3" customWidth="1"/>
    <col min="6668" max="6668" width="9.19140625" style="3"/>
    <col min="6669" max="6669" width="14.953125" style="3" bestFit="1" customWidth="1"/>
    <col min="6670" max="6670" width="9.55859375" style="3" bestFit="1" customWidth="1"/>
    <col min="6671" max="6671" width="9.19140625" style="3"/>
    <col min="6672" max="6672" width="16.546875" style="3" bestFit="1" customWidth="1"/>
    <col min="6673" max="6673" width="12.2578125" style="3" bestFit="1" customWidth="1"/>
    <col min="6674" max="6674" width="13.97265625" style="3" bestFit="1" customWidth="1"/>
    <col min="6675" max="6675" width="14.5859375" style="3" customWidth="1"/>
    <col min="6676" max="6676" width="20.2265625" style="3" customWidth="1"/>
    <col min="6677" max="6677" width="19" style="3" customWidth="1"/>
    <col min="6678" max="6678" width="19.12109375" style="3" customWidth="1"/>
    <col min="6679" max="6915" width="9.19140625" style="3"/>
    <col min="6916" max="6916" width="51.85546875" style="3" customWidth="1"/>
    <col min="6917" max="6917" width="11.765625" style="3" customWidth="1"/>
    <col min="6918" max="6918" width="7.84375" style="3" customWidth="1"/>
    <col min="6919" max="6919" width="17.52734375" style="3" bestFit="1" customWidth="1"/>
    <col min="6920" max="6920" width="1.9609375" style="3" customWidth="1"/>
    <col min="6921" max="6921" width="18.38671875" style="3" customWidth="1"/>
    <col min="6922" max="6923" width="12.13671875" style="3" customWidth="1"/>
    <col min="6924" max="6924" width="9.19140625" style="3"/>
    <col min="6925" max="6925" width="14.953125" style="3" bestFit="1" customWidth="1"/>
    <col min="6926" max="6926" width="9.55859375" style="3" bestFit="1" customWidth="1"/>
    <col min="6927" max="6927" width="9.19140625" style="3"/>
    <col min="6928" max="6928" width="16.546875" style="3" bestFit="1" customWidth="1"/>
    <col min="6929" max="6929" width="12.2578125" style="3" bestFit="1" customWidth="1"/>
    <col min="6930" max="6930" width="13.97265625" style="3" bestFit="1" customWidth="1"/>
    <col min="6931" max="6931" width="14.5859375" style="3" customWidth="1"/>
    <col min="6932" max="6932" width="20.2265625" style="3" customWidth="1"/>
    <col min="6933" max="6933" width="19" style="3" customWidth="1"/>
    <col min="6934" max="6934" width="19.12109375" style="3" customWidth="1"/>
    <col min="6935" max="7171" width="9.19140625" style="3"/>
    <col min="7172" max="7172" width="51.85546875" style="3" customWidth="1"/>
    <col min="7173" max="7173" width="11.765625" style="3" customWidth="1"/>
    <col min="7174" max="7174" width="7.84375" style="3" customWidth="1"/>
    <col min="7175" max="7175" width="17.52734375" style="3" bestFit="1" customWidth="1"/>
    <col min="7176" max="7176" width="1.9609375" style="3" customWidth="1"/>
    <col min="7177" max="7177" width="18.38671875" style="3" customWidth="1"/>
    <col min="7178" max="7179" width="12.13671875" style="3" customWidth="1"/>
    <col min="7180" max="7180" width="9.19140625" style="3"/>
    <col min="7181" max="7181" width="14.953125" style="3" bestFit="1" customWidth="1"/>
    <col min="7182" max="7182" width="9.55859375" style="3" bestFit="1" customWidth="1"/>
    <col min="7183" max="7183" width="9.19140625" style="3"/>
    <col min="7184" max="7184" width="16.546875" style="3" bestFit="1" customWidth="1"/>
    <col min="7185" max="7185" width="12.2578125" style="3" bestFit="1" customWidth="1"/>
    <col min="7186" max="7186" width="13.97265625" style="3" bestFit="1" customWidth="1"/>
    <col min="7187" max="7187" width="14.5859375" style="3" customWidth="1"/>
    <col min="7188" max="7188" width="20.2265625" style="3" customWidth="1"/>
    <col min="7189" max="7189" width="19" style="3" customWidth="1"/>
    <col min="7190" max="7190" width="19.12109375" style="3" customWidth="1"/>
    <col min="7191" max="7427" width="9.19140625" style="3"/>
    <col min="7428" max="7428" width="51.85546875" style="3" customWidth="1"/>
    <col min="7429" max="7429" width="11.765625" style="3" customWidth="1"/>
    <col min="7430" max="7430" width="7.84375" style="3" customWidth="1"/>
    <col min="7431" max="7431" width="17.52734375" style="3" bestFit="1" customWidth="1"/>
    <col min="7432" max="7432" width="1.9609375" style="3" customWidth="1"/>
    <col min="7433" max="7433" width="18.38671875" style="3" customWidth="1"/>
    <col min="7434" max="7435" width="12.13671875" style="3" customWidth="1"/>
    <col min="7436" max="7436" width="9.19140625" style="3"/>
    <col min="7437" max="7437" width="14.953125" style="3" bestFit="1" customWidth="1"/>
    <col min="7438" max="7438" width="9.55859375" style="3" bestFit="1" customWidth="1"/>
    <col min="7439" max="7439" width="9.19140625" style="3"/>
    <col min="7440" max="7440" width="16.546875" style="3" bestFit="1" customWidth="1"/>
    <col min="7441" max="7441" width="12.2578125" style="3" bestFit="1" customWidth="1"/>
    <col min="7442" max="7442" width="13.97265625" style="3" bestFit="1" customWidth="1"/>
    <col min="7443" max="7443" width="14.5859375" style="3" customWidth="1"/>
    <col min="7444" max="7444" width="20.2265625" style="3" customWidth="1"/>
    <col min="7445" max="7445" width="19" style="3" customWidth="1"/>
    <col min="7446" max="7446" width="19.12109375" style="3" customWidth="1"/>
    <col min="7447" max="7683" width="9.19140625" style="3"/>
    <col min="7684" max="7684" width="51.85546875" style="3" customWidth="1"/>
    <col min="7685" max="7685" width="11.765625" style="3" customWidth="1"/>
    <col min="7686" max="7686" width="7.84375" style="3" customWidth="1"/>
    <col min="7687" max="7687" width="17.52734375" style="3" bestFit="1" customWidth="1"/>
    <col min="7688" max="7688" width="1.9609375" style="3" customWidth="1"/>
    <col min="7689" max="7689" width="18.38671875" style="3" customWidth="1"/>
    <col min="7690" max="7691" width="12.13671875" style="3" customWidth="1"/>
    <col min="7692" max="7692" width="9.19140625" style="3"/>
    <col min="7693" max="7693" width="14.953125" style="3" bestFit="1" customWidth="1"/>
    <col min="7694" max="7694" width="9.55859375" style="3" bestFit="1" customWidth="1"/>
    <col min="7695" max="7695" width="9.19140625" style="3"/>
    <col min="7696" max="7696" width="16.546875" style="3" bestFit="1" customWidth="1"/>
    <col min="7697" max="7697" width="12.2578125" style="3" bestFit="1" customWidth="1"/>
    <col min="7698" max="7698" width="13.97265625" style="3" bestFit="1" customWidth="1"/>
    <col min="7699" max="7699" width="14.5859375" style="3" customWidth="1"/>
    <col min="7700" max="7700" width="20.2265625" style="3" customWidth="1"/>
    <col min="7701" max="7701" width="19" style="3" customWidth="1"/>
    <col min="7702" max="7702" width="19.12109375" style="3" customWidth="1"/>
    <col min="7703" max="7939" width="9.19140625" style="3"/>
    <col min="7940" max="7940" width="51.85546875" style="3" customWidth="1"/>
    <col min="7941" max="7941" width="11.765625" style="3" customWidth="1"/>
    <col min="7942" max="7942" width="7.84375" style="3" customWidth="1"/>
    <col min="7943" max="7943" width="17.52734375" style="3" bestFit="1" customWidth="1"/>
    <col min="7944" max="7944" width="1.9609375" style="3" customWidth="1"/>
    <col min="7945" max="7945" width="18.38671875" style="3" customWidth="1"/>
    <col min="7946" max="7947" width="12.13671875" style="3" customWidth="1"/>
    <col min="7948" max="7948" width="9.19140625" style="3"/>
    <col min="7949" max="7949" width="14.953125" style="3" bestFit="1" customWidth="1"/>
    <col min="7950" max="7950" width="9.55859375" style="3" bestFit="1" customWidth="1"/>
    <col min="7951" max="7951" width="9.19140625" style="3"/>
    <col min="7952" max="7952" width="16.546875" style="3" bestFit="1" customWidth="1"/>
    <col min="7953" max="7953" width="12.2578125" style="3" bestFit="1" customWidth="1"/>
    <col min="7954" max="7954" width="13.97265625" style="3" bestFit="1" customWidth="1"/>
    <col min="7955" max="7955" width="14.5859375" style="3" customWidth="1"/>
    <col min="7956" max="7956" width="20.2265625" style="3" customWidth="1"/>
    <col min="7957" max="7957" width="19" style="3" customWidth="1"/>
    <col min="7958" max="7958" width="19.12109375" style="3" customWidth="1"/>
    <col min="7959" max="8195" width="9.19140625" style="3"/>
    <col min="8196" max="8196" width="51.85546875" style="3" customWidth="1"/>
    <col min="8197" max="8197" width="11.765625" style="3" customWidth="1"/>
    <col min="8198" max="8198" width="7.84375" style="3" customWidth="1"/>
    <col min="8199" max="8199" width="17.52734375" style="3" bestFit="1" customWidth="1"/>
    <col min="8200" max="8200" width="1.9609375" style="3" customWidth="1"/>
    <col min="8201" max="8201" width="18.38671875" style="3" customWidth="1"/>
    <col min="8202" max="8203" width="12.13671875" style="3" customWidth="1"/>
    <col min="8204" max="8204" width="9.19140625" style="3"/>
    <col min="8205" max="8205" width="14.953125" style="3" bestFit="1" customWidth="1"/>
    <col min="8206" max="8206" width="9.55859375" style="3" bestFit="1" customWidth="1"/>
    <col min="8207" max="8207" width="9.19140625" style="3"/>
    <col min="8208" max="8208" width="16.546875" style="3" bestFit="1" customWidth="1"/>
    <col min="8209" max="8209" width="12.2578125" style="3" bestFit="1" customWidth="1"/>
    <col min="8210" max="8210" width="13.97265625" style="3" bestFit="1" customWidth="1"/>
    <col min="8211" max="8211" width="14.5859375" style="3" customWidth="1"/>
    <col min="8212" max="8212" width="20.2265625" style="3" customWidth="1"/>
    <col min="8213" max="8213" width="19" style="3" customWidth="1"/>
    <col min="8214" max="8214" width="19.12109375" style="3" customWidth="1"/>
    <col min="8215" max="8451" width="9.19140625" style="3"/>
    <col min="8452" max="8452" width="51.85546875" style="3" customWidth="1"/>
    <col min="8453" max="8453" width="11.765625" style="3" customWidth="1"/>
    <col min="8454" max="8454" width="7.84375" style="3" customWidth="1"/>
    <col min="8455" max="8455" width="17.52734375" style="3" bestFit="1" customWidth="1"/>
    <col min="8456" max="8456" width="1.9609375" style="3" customWidth="1"/>
    <col min="8457" max="8457" width="18.38671875" style="3" customWidth="1"/>
    <col min="8458" max="8459" width="12.13671875" style="3" customWidth="1"/>
    <col min="8460" max="8460" width="9.19140625" style="3"/>
    <col min="8461" max="8461" width="14.953125" style="3" bestFit="1" customWidth="1"/>
    <col min="8462" max="8462" width="9.55859375" style="3" bestFit="1" customWidth="1"/>
    <col min="8463" max="8463" width="9.19140625" style="3"/>
    <col min="8464" max="8464" width="16.546875" style="3" bestFit="1" customWidth="1"/>
    <col min="8465" max="8465" width="12.2578125" style="3" bestFit="1" customWidth="1"/>
    <col min="8466" max="8466" width="13.97265625" style="3" bestFit="1" customWidth="1"/>
    <col min="8467" max="8467" width="14.5859375" style="3" customWidth="1"/>
    <col min="8468" max="8468" width="20.2265625" style="3" customWidth="1"/>
    <col min="8469" max="8469" width="19" style="3" customWidth="1"/>
    <col min="8470" max="8470" width="19.12109375" style="3" customWidth="1"/>
    <col min="8471" max="8707" width="9.19140625" style="3"/>
    <col min="8708" max="8708" width="51.85546875" style="3" customWidth="1"/>
    <col min="8709" max="8709" width="11.765625" style="3" customWidth="1"/>
    <col min="8710" max="8710" width="7.84375" style="3" customWidth="1"/>
    <col min="8711" max="8711" width="17.52734375" style="3" bestFit="1" customWidth="1"/>
    <col min="8712" max="8712" width="1.9609375" style="3" customWidth="1"/>
    <col min="8713" max="8713" width="18.38671875" style="3" customWidth="1"/>
    <col min="8714" max="8715" width="12.13671875" style="3" customWidth="1"/>
    <col min="8716" max="8716" width="9.19140625" style="3"/>
    <col min="8717" max="8717" width="14.953125" style="3" bestFit="1" customWidth="1"/>
    <col min="8718" max="8718" width="9.55859375" style="3" bestFit="1" customWidth="1"/>
    <col min="8719" max="8719" width="9.19140625" style="3"/>
    <col min="8720" max="8720" width="16.546875" style="3" bestFit="1" customWidth="1"/>
    <col min="8721" max="8721" width="12.2578125" style="3" bestFit="1" customWidth="1"/>
    <col min="8722" max="8722" width="13.97265625" style="3" bestFit="1" customWidth="1"/>
    <col min="8723" max="8723" width="14.5859375" style="3" customWidth="1"/>
    <col min="8724" max="8724" width="20.2265625" style="3" customWidth="1"/>
    <col min="8725" max="8725" width="19" style="3" customWidth="1"/>
    <col min="8726" max="8726" width="19.12109375" style="3" customWidth="1"/>
    <col min="8727" max="8963" width="9.19140625" style="3"/>
    <col min="8964" max="8964" width="51.85546875" style="3" customWidth="1"/>
    <col min="8965" max="8965" width="11.765625" style="3" customWidth="1"/>
    <col min="8966" max="8966" width="7.84375" style="3" customWidth="1"/>
    <col min="8967" max="8967" width="17.52734375" style="3" bestFit="1" customWidth="1"/>
    <col min="8968" max="8968" width="1.9609375" style="3" customWidth="1"/>
    <col min="8969" max="8969" width="18.38671875" style="3" customWidth="1"/>
    <col min="8970" max="8971" width="12.13671875" style="3" customWidth="1"/>
    <col min="8972" max="8972" width="9.19140625" style="3"/>
    <col min="8973" max="8973" width="14.953125" style="3" bestFit="1" customWidth="1"/>
    <col min="8974" max="8974" width="9.55859375" style="3" bestFit="1" customWidth="1"/>
    <col min="8975" max="8975" width="9.19140625" style="3"/>
    <col min="8976" max="8976" width="16.546875" style="3" bestFit="1" customWidth="1"/>
    <col min="8977" max="8977" width="12.2578125" style="3" bestFit="1" customWidth="1"/>
    <col min="8978" max="8978" width="13.97265625" style="3" bestFit="1" customWidth="1"/>
    <col min="8979" max="8979" width="14.5859375" style="3" customWidth="1"/>
    <col min="8980" max="8980" width="20.2265625" style="3" customWidth="1"/>
    <col min="8981" max="8981" width="19" style="3" customWidth="1"/>
    <col min="8982" max="8982" width="19.12109375" style="3" customWidth="1"/>
    <col min="8983" max="9219" width="9.19140625" style="3"/>
    <col min="9220" max="9220" width="51.85546875" style="3" customWidth="1"/>
    <col min="9221" max="9221" width="11.765625" style="3" customWidth="1"/>
    <col min="9222" max="9222" width="7.84375" style="3" customWidth="1"/>
    <col min="9223" max="9223" width="17.52734375" style="3" bestFit="1" customWidth="1"/>
    <col min="9224" max="9224" width="1.9609375" style="3" customWidth="1"/>
    <col min="9225" max="9225" width="18.38671875" style="3" customWidth="1"/>
    <col min="9226" max="9227" width="12.13671875" style="3" customWidth="1"/>
    <col min="9228" max="9228" width="9.19140625" style="3"/>
    <col min="9229" max="9229" width="14.953125" style="3" bestFit="1" customWidth="1"/>
    <col min="9230" max="9230" width="9.55859375" style="3" bestFit="1" customWidth="1"/>
    <col min="9231" max="9231" width="9.19140625" style="3"/>
    <col min="9232" max="9232" width="16.546875" style="3" bestFit="1" customWidth="1"/>
    <col min="9233" max="9233" width="12.2578125" style="3" bestFit="1" customWidth="1"/>
    <col min="9234" max="9234" width="13.97265625" style="3" bestFit="1" customWidth="1"/>
    <col min="9235" max="9235" width="14.5859375" style="3" customWidth="1"/>
    <col min="9236" max="9236" width="20.2265625" style="3" customWidth="1"/>
    <col min="9237" max="9237" width="19" style="3" customWidth="1"/>
    <col min="9238" max="9238" width="19.12109375" style="3" customWidth="1"/>
    <col min="9239" max="9475" width="9.19140625" style="3"/>
    <col min="9476" max="9476" width="51.85546875" style="3" customWidth="1"/>
    <col min="9477" max="9477" width="11.765625" style="3" customWidth="1"/>
    <col min="9478" max="9478" width="7.84375" style="3" customWidth="1"/>
    <col min="9479" max="9479" width="17.52734375" style="3" bestFit="1" customWidth="1"/>
    <col min="9480" max="9480" width="1.9609375" style="3" customWidth="1"/>
    <col min="9481" max="9481" width="18.38671875" style="3" customWidth="1"/>
    <col min="9482" max="9483" width="12.13671875" style="3" customWidth="1"/>
    <col min="9484" max="9484" width="9.19140625" style="3"/>
    <col min="9485" max="9485" width="14.953125" style="3" bestFit="1" customWidth="1"/>
    <col min="9486" max="9486" width="9.55859375" style="3" bestFit="1" customWidth="1"/>
    <col min="9487" max="9487" width="9.19140625" style="3"/>
    <col min="9488" max="9488" width="16.546875" style="3" bestFit="1" customWidth="1"/>
    <col min="9489" max="9489" width="12.2578125" style="3" bestFit="1" customWidth="1"/>
    <col min="9490" max="9490" width="13.97265625" style="3" bestFit="1" customWidth="1"/>
    <col min="9491" max="9491" width="14.5859375" style="3" customWidth="1"/>
    <col min="9492" max="9492" width="20.2265625" style="3" customWidth="1"/>
    <col min="9493" max="9493" width="19" style="3" customWidth="1"/>
    <col min="9494" max="9494" width="19.12109375" style="3" customWidth="1"/>
    <col min="9495" max="9731" width="9.19140625" style="3"/>
    <col min="9732" max="9732" width="51.85546875" style="3" customWidth="1"/>
    <col min="9733" max="9733" width="11.765625" style="3" customWidth="1"/>
    <col min="9734" max="9734" width="7.84375" style="3" customWidth="1"/>
    <col min="9735" max="9735" width="17.52734375" style="3" bestFit="1" customWidth="1"/>
    <col min="9736" max="9736" width="1.9609375" style="3" customWidth="1"/>
    <col min="9737" max="9737" width="18.38671875" style="3" customWidth="1"/>
    <col min="9738" max="9739" width="12.13671875" style="3" customWidth="1"/>
    <col min="9740" max="9740" width="9.19140625" style="3"/>
    <col min="9741" max="9741" width="14.953125" style="3" bestFit="1" customWidth="1"/>
    <col min="9742" max="9742" width="9.55859375" style="3" bestFit="1" customWidth="1"/>
    <col min="9743" max="9743" width="9.19140625" style="3"/>
    <col min="9744" max="9744" width="16.546875" style="3" bestFit="1" customWidth="1"/>
    <col min="9745" max="9745" width="12.2578125" style="3" bestFit="1" customWidth="1"/>
    <col min="9746" max="9746" width="13.97265625" style="3" bestFit="1" customWidth="1"/>
    <col min="9747" max="9747" width="14.5859375" style="3" customWidth="1"/>
    <col min="9748" max="9748" width="20.2265625" style="3" customWidth="1"/>
    <col min="9749" max="9749" width="19" style="3" customWidth="1"/>
    <col min="9750" max="9750" width="19.12109375" style="3" customWidth="1"/>
    <col min="9751" max="9987" width="9.19140625" style="3"/>
    <col min="9988" max="9988" width="51.85546875" style="3" customWidth="1"/>
    <col min="9989" max="9989" width="11.765625" style="3" customWidth="1"/>
    <col min="9990" max="9990" width="7.84375" style="3" customWidth="1"/>
    <col min="9991" max="9991" width="17.52734375" style="3" bestFit="1" customWidth="1"/>
    <col min="9992" max="9992" width="1.9609375" style="3" customWidth="1"/>
    <col min="9993" max="9993" width="18.38671875" style="3" customWidth="1"/>
    <col min="9994" max="9995" width="12.13671875" style="3" customWidth="1"/>
    <col min="9996" max="9996" width="9.19140625" style="3"/>
    <col min="9997" max="9997" width="14.953125" style="3" bestFit="1" customWidth="1"/>
    <col min="9998" max="9998" width="9.55859375" style="3" bestFit="1" customWidth="1"/>
    <col min="9999" max="9999" width="9.19140625" style="3"/>
    <col min="10000" max="10000" width="16.546875" style="3" bestFit="1" customWidth="1"/>
    <col min="10001" max="10001" width="12.2578125" style="3" bestFit="1" customWidth="1"/>
    <col min="10002" max="10002" width="13.97265625" style="3" bestFit="1" customWidth="1"/>
    <col min="10003" max="10003" width="14.5859375" style="3" customWidth="1"/>
    <col min="10004" max="10004" width="20.2265625" style="3" customWidth="1"/>
    <col min="10005" max="10005" width="19" style="3" customWidth="1"/>
    <col min="10006" max="10006" width="19.12109375" style="3" customWidth="1"/>
    <col min="10007" max="10243" width="9.19140625" style="3"/>
    <col min="10244" max="10244" width="51.85546875" style="3" customWidth="1"/>
    <col min="10245" max="10245" width="11.765625" style="3" customWidth="1"/>
    <col min="10246" max="10246" width="7.84375" style="3" customWidth="1"/>
    <col min="10247" max="10247" width="17.52734375" style="3" bestFit="1" customWidth="1"/>
    <col min="10248" max="10248" width="1.9609375" style="3" customWidth="1"/>
    <col min="10249" max="10249" width="18.38671875" style="3" customWidth="1"/>
    <col min="10250" max="10251" width="12.13671875" style="3" customWidth="1"/>
    <col min="10252" max="10252" width="9.19140625" style="3"/>
    <col min="10253" max="10253" width="14.953125" style="3" bestFit="1" customWidth="1"/>
    <col min="10254" max="10254" width="9.55859375" style="3" bestFit="1" customWidth="1"/>
    <col min="10255" max="10255" width="9.19140625" style="3"/>
    <col min="10256" max="10256" width="16.546875" style="3" bestFit="1" customWidth="1"/>
    <col min="10257" max="10257" width="12.2578125" style="3" bestFit="1" customWidth="1"/>
    <col min="10258" max="10258" width="13.97265625" style="3" bestFit="1" customWidth="1"/>
    <col min="10259" max="10259" width="14.5859375" style="3" customWidth="1"/>
    <col min="10260" max="10260" width="20.2265625" style="3" customWidth="1"/>
    <col min="10261" max="10261" width="19" style="3" customWidth="1"/>
    <col min="10262" max="10262" width="19.12109375" style="3" customWidth="1"/>
    <col min="10263" max="10499" width="9.19140625" style="3"/>
    <col min="10500" max="10500" width="51.85546875" style="3" customWidth="1"/>
    <col min="10501" max="10501" width="11.765625" style="3" customWidth="1"/>
    <col min="10502" max="10502" width="7.84375" style="3" customWidth="1"/>
    <col min="10503" max="10503" width="17.52734375" style="3" bestFit="1" customWidth="1"/>
    <col min="10504" max="10504" width="1.9609375" style="3" customWidth="1"/>
    <col min="10505" max="10505" width="18.38671875" style="3" customWidth="1"/>
    <col min="10506" max="10507" width="12.13671875" style="3" customWidth="1"/>
    <col min="10508" max="10508" width="9.19140625" style="3"/>
    <col min="10509" max="10509" width="14.953125" style="3" bestFit="1" customWidth="1"/>
    <col min="10510" max="10510" width="9.55859375" style="3" bestFit="1" customWidth="1"/>
    <col min="10511" max="10511" width="9.19140625" style="3"/>
    <col min="10512" max="10512" width="16.546875" style="3" bestFit="1" customWidth="1"/>
    <col min="10513" max="10513" width="12.2578125" style="3" bestFit="1" customWidth="1"/>
    <col min="10514" max="10514" width="13.97265625" style="3" bestFit="1" customWidth="1"/>
    <col min="10515" max="10515" width="14.5859375" style="3" customWidth="1"/>
    <col min="10516" max="10516" width="20.2265625" style="3" customWidth="1"/>
    <col min="10517" max="10517" width="19" style="3" customWidth="1"/>
    <col min="10518" max="10518" width="19.12109375" style="3" customWidth="1"/>
    <col min="10519" max="10755" width="9.19140625" style="3"/>
    <col min="10756" max="10756" width="51.85546875" style="3" customWidth="1"/>
    <col min="10757" max="10757" width="11.765625" style="3" customWidth="1"/>
    <col min="10758" max="10758" width="7.84375" style="3" customWidth="1"/>
    <col min="10759" max="10759" width="17.52734375" style="3" bestFit="1" customWidth="1"/>
    <col min="10760" max="10760" width="1.9609375" style="3" customWidth="1"/>
    <col min="10761" max="10761" width="18.38671875" style="3" customWidth="1"/>
    <col min="10762" max="10763" width="12.13671875" style="3" customWidth="1"/>
    <col min="10764" max="10764" width="9.19140625" style="3"/>
    <col min="10765" max="10765" width="14.953125" style="3" bestFit="1" customWidth="1"/>
    <col min="10766" max="10766" width="9.55859375" style="3" bestFit="1" customWidth="1"/>
    <col min="10767" max="10767" width="9.19140625" style="3"/>
    <col min="10768" max="10768" width="16.546875" style="3" bestFit="1" customWidth="1"/>
    <col min="10769" max="10769" width="12.2578125" style="3" bestFit="1" customWidth="1"/>
    <col min="10770" max="10770" width="13.97265625" style="3" bestFit="1" customWidth="1"/>
    <col min="10771" max="10771" width="14.5859375" style="3" customWidth="1"/>
    <col min="10772" max="10772" width="20.2265625" style="3" customWidth="1"/>
    <col min="10773" max="10773" width="19" style="3" customWidth="1"/>
    <col min="10774" max="10774" width="19.12109375" style="3" customWidth="1"/>
    <col min="10775" max="11011" width="9.19140625" style="3"/>
    <col min="11012" max="11012" width="51.85546875" style="3" customWidth="1"/>
    <col min="11013" max="11013" width="11.765625" style="3" customWidth="1"/>
    <col min="11014" max="11014" width="7.84375" style="3" customWidth="1"/>
    <col min="11015" max="11015" width="17.52734375" style="3" bestFit="1" customWidth="1"/>
    <col min="11016" max="11016" width="1.9609375" style="3" customWidth="1"/>
    <col min="11017" max="11017" width="18.38671875" style="3" customWidth="1"/>
    <col min="11018" max="11019" width="12.13671875" style="3" customWidth="1"/>
    <col min="11020" max="11020" width="9.19140625" style="3"/>
    <col min="11021" max="11021" width="14.953125" style="3" bestFit="1" customWidth="1"/>
    <col min="11022" max="11022" width="9.55859375" style="3" bestFit="1" customWidth="1"/>
    <col min="11023" max="11023" width="9.19140625" style="3"/>
    <col min="11024" max="11024" width="16.546875" style="3" bestFit="1" customWidth="1"/>
    <col min="11025" max="11025" width="12.2578125" style="3" bestFit="1" customWidth="1"/>
    <col min="11026" max="11026" width="13.97265625" style="3" bestFit="1" customWidth="1"/>
    <col min="11027" max="11027" width="14.5859375" style="3" customWidth="1"/>
    <col min="11028" max="11028" width="20.2265625" style="3" customWidth="1"/>
    <col min="11029" max="11029" width="19" style="3" customWidth="1"/>
    <col min="11030" max="11030" width="19.12109375" style="3" customWidth="1"/>
    <col min="11031" max="11267" width="9.19140625" style="3"/>
    <col min="11268" max="11268" width="51.85546875" style="3" customWidth="1"/>
    <col min="11269" max="11269" width="11.765625" style="3" customWidth="1"/>
    <col min="11270" max="11270" width="7.84375" style="3" customWidth="1"/>
    <col min="11271" max="11271" width="17.52734375" style="3" bestFit="1" customWidth="1"/>
    <col min="11272" max="11272" width="1.9609375" style="3" customWidth="1"/>
    <col min="11273" max="11273" width="18.38671875" style="3" customWidth="1"/>
    <col min="11274" max="11275" width="12.13671875" style="3" customWidth="1"/>
    <col min="11276" max="11276" width="9.19140625" style="3"/>
    <col min="11277" max="11277" width="14.953125" style="3" bestFit="1" customWidth="1"/>
    <col min="11278" max="11278" width="9.55859375" style="3" bestFit="1" customWidth="1"/>
    <col min="11279" max="11279" width="9.19140625" style="3"/>
    <col min="11280" max="11280" width="16.546875" style="3" bestFit="1" customWidth="1"/>
    <col min="11281" max="11281" width="12.2578125" style="3" bestFit="1" customWidth="1"/>
    <col min="11282" max="11282" width="13.97265625" style="3" bestFit="1" customWidth="1"/>
    <col min="11283" max="11283" width="14.5859375" style="3" customWidth="1"/>
    <col min="11284" max="11284" width="20.2265625" style="3" customWidth="1"/>
    <col min="11285" max="11285" width="19" style="3" customWidth="1"/>
    <col min="11286" max="11286" width="19.12109375" style="3" customWidth="1"/>
    <col min="11287" max="11523" width="9.19140625" style="3"/>
    <col min="11524" max="11524" width="51.85546875" style="3" customWidth="1"/>
    <col min="11525" max="11525" width="11.765625" style="3" customWidth="1"/>
    <col min="11526" max="11526" width="7.84375" style="3" customWidth="1"/>
    <col min="11527" max="11527" width="17.52734375" style="3" bestFit="1" customWidth="1"/>
    <col min="11528" max="11528" width="1.9609375" style="3" customWidth="1"/>
    <col min="11529" max="11529" width="18.38671875" style="3" customWidth="1"/>
    <col min="11530" max="11531" width="12.13671875" style="3" customWidth="1"/>
    <col min="11532" max="11532" width="9.19140625" style="3"/>
    <col min="11533" max="11533" width="14.953125" style="3" bestFit="1" customWidth="1"/>
    <col min="11534" max="11534" width="9.55859375" style="3" bestFit="1" customWidth="1"/>
    <col min="11535" max="11535" width="9.19140625" style="3"/>
    <col min="11536" max="11536" width="16.546875" style="3" bestFit="1" customWidth="1"/>
    <col min="11537" max="11537" width="12.2578125" style="3" bestFit="1" customWidth="1"/>
    <col min="11538" max="11538" width="13.97265625" style="3" bestFit="1" customWidth="1"/>
    <col min="11539" max="11539" width="14.5859375" style="3" customWidth="1"/>
    <col min="11540" max="11540" width="20.2265625" style="3" customWidth="1"/>
    <col min="11541" max="11541" width="19" style="3" customWidth="1"/>
    <col min="11542" max="11542" width="19.12109375" style="3" customWidth="1"/>
    <col min="11543" max="11779" width="9.19140625" style="3"/>
    <col min="11780" max="11780" width="51.85546875" style="3" customWidth="1"/>
    <col min="11781" max="11781" width="11.765625" style="3" customWidth="1"/>
    <col min="11782" max="11782" width="7.84375" style="3" customWidth="1"/>
    <col min="11783" max="11783" width="17.52734375" style="3" bestFit="1" customWidth="1"/>
    <col min="11784" max="11784" width="1.9609375" style="3" customWidth="1"/>
    <col min="11785" max="11785" width="18.38671875" style="3" customWidth="1"/>
    <col min="11786" max="11787" width="12.13671875" style="3" customWidth="1"/>
    <col min="11788" max="11788" width="9.19140625" style="3"/>
    <col min="11789" max="11789" width="14.953125" style="3" bestFit="1" customWidth="1"/>
    <col min="11790" max="11790" width="9.55859375" style="3" bestFit="1" customWidth="1"/>
    <col min="11791" max="11791" width="9.19140625" style="3"/>
    <col min="11792" max="11792" width="16.546875" style="3" bestFit="1" customWidth="1"/>
    <col min="11793" max="11793" width="12.2578125" style="3" bestFit="1" customWidth="1"/>
    <col min="11794" max="11794" width="13.97265625" style="3" bestFit="1" customWidth="1"/>
    <col min="11795" max="11795" width="14.5859375" style="3" customWidth="1"/>
    <col min="11796" max="11796" width="20.2265625" style="3" customWidth="1"/>
    <col min="11797" max="11797" width="19" style="3" customWidth="1"/>
    <col min="11798" max="11798" width="19.12109375" style="3" customWidth="1"/>
    <col min="11799" max="12035" width="9.19140625" style="3"/>
    <col min="12036" max="12036" width="51.85546875" style="3" customWidth="1"/>
    <col min="12037" max="12037" width="11.765625" style="3" customWidth="1"/>
    <col min="12038" max="12038" width="7.84375" style="3" customWidth="1"/>
    <col min="12039" max="12039" width="17.52734375" style="3" bestFit="1" customWidth="1"/>
    <col min="12040" max="12040" width="1.9609375" style="3" customWidth="1"/>
    <col min="12041" max="12041" width="18.38671875" style="3" customWidth="1"/>
    <col min="12042" max="12043" width="12.13671875" style="3" customWidth="1"/>
    <col min="12044" max="12044" width="9.19140625" style="3"/>
    <col min="12045" max="12045" width="14.953125" style="3" bestFit="1" customWidth="1"/>
    <col min="12046" max="12046" width="9.55859375" style="3" bestFit="1" customWidth="1"/>
    <col min="12047" max="12047" width="9.19140625" style="3"/>
    <col min="12048" max="12048" width="16.546875" style="3" bestFit="1" customWidth="1"/>
    <col min="12049" max="12049" width="12.2578125" style="3" bestFit="1" customWidth="1"/>
    <col min="12050" max="12050" width="13.97265625" style="3" bestFit="1" customWidth="1"/>
    <col min="12051" max="12051" width="14.5859375" style="3" customWidth="1"/>
    <col min="12052" max="12052" width="20.2265625" style="3" customWidth="1"/>
    <col min="12053" max="12053" width="19" style="3" customWidth="1"/>
    <col min="12054" max="12054" width="19.12109375" style="3" customWidth="1"/>
    <col min="12055" max="12291" width="9.19140625" style="3"/>
    <col min="12292" max="12292" width="51.85546875" style="3" customWidth="1"/>
    <col min="12293" max="12293" width="11.765625" style="3" customWidth="1"/>
    <col min="12294" max="12294" width="7.84375" style="3" customWidth="1"/>
    <col min="12295" max="12295" width="17.52734375" style="3" bestFit="1" customWidth="1"/>
    <col min="12296" max="12296" width="1.9609375" style="3" customWidth="1"/>
    <col min="12297" max="12297" width="18.38671875" style="3" customWidth="1"/>
    <col min="12298" max="12299" width="12.13671875" style="3" customWidth="1"/>
    <col min="12300" max="12300" width="9.19140625" style="3"/>
    <col min="12301" max="12301" width="14.953125" style="3" bestFit="1" customWidth="1"/>
    <col min="12302" max="12302" width="9.55859375" style="3" bestFit="1" customWidth="1"/>
    <col min="12303" max="12303" width="9.19140625" style="3"/>
    <col min="12304" max="12304" width="16.546875" style="3" bestFit="1" customWidth="1"/>
    <col min="12305" max="12305" width="12.2578125" style="3" bestFit="1" customWidth="1"/>
    <col min="12306" max="12306" width="13.97265625" style="3" bestFit="1" customWidth="1"/>
    <col min="12307" max="12307" width="14.5859375" style="3" customWidth="1"/>
    <col min="12308" max="12308" width="20.2265625" style="3" customWidth="1"/>
    <col min="12309" max="12309" width="19" style="3" customWidth="1"/>
    <col min="12310" max="12310" width="19.12109375" style="3" customWidth="1"/>
    <col min="12311" max="12547" width="9.19140625" style="3"/>
    <col min="12548" max="12548" width="51.85546875" style="3" customWidth="1"/>
    <col min="12549" max="12549" width="11.765625" style="3" customWidth="1"/>
    <col min="12550" max="12550" width="7.84375" style="3" customWidth="1"/>
    <col min="12551" max="12551" width="17.52734375" style="3" bestFit="1" customWidth="1"/>
    <col min="12552" max="12552" width="1.9609375" style="3" customWidth="1"/>
    <col min="12553" max="12553" width="18.38671875" style="3" customWidth="1"/>
    <col min="12554" max="12555" width="12.13671875" style="3" customWidth="1"/>
    <col min="12556" max="12556" width="9.19140625" style="3"/>
    <col min="12557" max="12557" width="14.953125" style="3" bestFit="1" customWidth="1"/>
    <col min="12558" max="12558" width="9.55859375" style="3" bestFit="1" customWidth="1"/>
    <col min="12559" max="12559" width="9.19140625" style="3"/>
    <col min="12560" max="12560" width="16.546875" style="3" bestFit="1" customWidth="1"/>
    <col min="12561" max="12561" width="12.2578125" style="3" bestFit="1" customWidth="1"/>
    <col min="12562" max="12562" width="13.97265625" style="3" bestFit="1" customWidth="1"/>
    <col min="12563" max="12563" width="14.5859375" style="3" customWidth="1"/>
    <col min="12564" max="12564" width="20.2265625" style="3" customWidth="1"/>
    <col min="12565" max="12565" width="19" style="3" customWidth="1"/>
    <col min="12566" max="12566" width="19.12109375" style="3" customWidth="1"/>
    <col min="12567" max="12803" width="9.19140625" style="3"/>
    <col min="12804" max="12804" width="51.85546875" style="3" customWidth="1"/>
    <col min="12805" max="12805" width="11.765625" style="3" customWidth="1"/>
    <col min="12806" max="12806" width="7.84375" style="3" customWidth="1"/>
    <col min="12807" max="12807" width="17.52734375" style="3" bestFit="1" customWidth="1"/>
    <col min="12808" max="12808" width="1.9609375" style="3" customWidth="1"/>
    <col min="12809" max="12809" width="18.38671875" style="3" customWidth="1"/>
    <col min="12810" max="12811" width="12.13671875" style="3" customWidth="1"/>
    <col min="12812" max="12812" width="9.19140625" style="3"/>
    <col min="12813" max="12813" width="14.953125" style="3" bestFit="1" customWidth="1"/>
    <col min="12814" max="12814" width="9.55859375" style="3" bestFit="1" customWidth="1"/>
    <col min="12815" max="12815" width="9.19140625" style="3"/>
    <col min="12816" max="12816" width="16.546875" style="3" bestFit="1" customWidth="1"/>
    <col min="12817" max="12817" width="12.2578125" style="3" bestFit="1" customWidth="1"/>
    <col min="12818" max="12818" width="13.97265625" style="3" bestFit="1" customWidth="1"/>
    <col min="12819" max="12819" width="14.5859375" style="3" customWidth="1"/>
    <col min="12820" max="12820" width="20.2265625" style="3" customWidth="1"/>
    <col min="12821" max="12821" width="19" style="3" customWidth="1"/>
    <col min="12822" max="12822" width="19.12109375" style="3" customWidth="1"/>
    <col min="12823" max="13059" width="9.19140625" style="3"/>
    <col min="13060" max="13060" width="51.85546875" style="3" customWidth="1"/>
    <col min="13061" max="13061" width="11.765625" style="3" customWidth="1"/>
    <col min="13062" max="13062" width="7.84375" style="3" customWidth="1"/>
    <col min="13063" max="13063" width="17.52734375" style="3" bestFit="1" customWidth="1"/>
    <col min="13064" max="13064" width="1.9609375" style="3" customWidth="1"/>
    <col min="13065" max="13065" width="18.38671875" style="3" customWidth="1"/>
    <col min="13066" max="13067" width="12.13671875" style="3" customWidth="1"/>
    <col min="13068" max="13068" width="9.19140625" style="3"/>
    <col min="13069" max="13069" width="14.953125" style="3" bestFit="1" customWidth="1"/>
    <col min="13070" max="13070" width="9.55859375" style="3" bestFit="1" customWidth="1"/>
    <col min="13071" max="13071" width="9.19140625" style="3"/>
    <col min="13072" max="13072" width="16.546875" style="3" bestFit="1" customWidth="1"/>
    <col min="13073" max="13073" width="12.2578125" style="3" bestFit="1" customWidth="1"/>
    <col min="13074" max="13074" width="13.97265625" style="3" bestFit="1" customWidth="1"/>
    <col min="13075" max="13075" width="14.5859375" style="3" customWidth="1"/>
    <col min="13076" max="13076" width="20.2265625" style="3" customWidth="1"/>
    <col min="13077" max="13077" width="19" style="3" customWidth="1"/>
    <col min="13078" max="13078" width="19.12109375" style="3" customWidth="1"/>
    <col min="13079" max="13315" width="9.19140625" style="3"/>
    <col min="13316" max="13316" width="51.85546875" style="3" customWidth="1"/>
    <col min="13317" max="13317" width="11.765625" style="3" customWidth="1"/>
    <col min="13318" max="13318" width="7.84375" style="3" customWidth="1"/>
    <col min="13319" max="13319" width="17.52734375" style="3" bestFit="1" customWidth="1"/>
    <col min="13320" max="13320" width="1.9609375" style="3" customWidth="1"/>
    <col min="13321" max="13321" width="18.38671875" style="3" customWidth="1"/>
    <col min="13322" max="13323" width="12.13671875" style="3" customWidth="1"/>
    <col min="13324" max="13324" width="9.19140625" style="3"/>
    <col min="13325" max="13325" width="14.953125" style="3" bestFit="1" customWidth="1"/>
    <col min="13326" max="13326" width="9.55859375" style="3" bestFit="1" customWidth="1"/>
    <col min="13327" max="13327" width="9.19140625" style="3"/>
    <col min="13328" max="13328" width="16.546875" style="3" bestFit="1" customWidth="1"/>
    <col min="13329" max="13329" width="12.2578125" style="3" bestFit="1" customWidth="1"/>
    <col min="13330" max="13330" width="13.97265625" style="3" bestFit="1" customWidth="1"/>
    <col min="13331" max="13331" width="14.5859375" style="3" customWidth="1"/>
    <col min="13332" max="13332" width="20.2265625" style="3" customWidth="1"/>
    <col min="13333" max="13333" width="19" style="3" customWidth="1"/>
    <col min="13334" max="13334" width="19.12109375" style="3" customWidth="1"/>
    <col min="13335" max="13571" width="9.19140625" style="3"/>
    <col min="13572" max="13572" width="51.85546875" style="3" customWidth="1"/>
    <col min="13573" max="13573" width="11.765625" style="3" customWidth="1"/>
    <col min="13574" max="13574" width="7.84375" style="3" customWidth="1"/>
    <col min="13575" max="13575" width="17.52734375" style="3" bestFit="1" customWidth="1"/>
    <col min="13576" max="13576" width="1.9609375" style="3" customWidth="1"/>
    <col min="13577" max="13577" width="18.38671875" style="3" customWidth="1"/>
    <col min="13578" max="13579" width="12.13671875" style="3" customWidth="1"/>
    <col min="13580" max="13580" width="9.19140625" style="3"/>
    <col min="13581" max="13581" width="14.953125" style="3" bestFit="1" customWidth="1"/>
    <col min="13582" max="13582" width="9.55859375" style="3" bestFit="1" customWidth="1"/>
    <col min="13583" max="13583" width="9.19140625" style="3"/>
    <col min="13584" max="13584" width="16.546875" style="3" bestFit="1" customWidth="1"/>
    <col min="13585" max="13585" width="12.2578125" style="3" bestFit="1" customWidth="1"/>
    <col min="13586" max="13586" width="13.97265625" style="3" bestFit="1" customWidth="1"/>
    <col min="13587" max="13587" width="14.5859375" style="3" customWidth="1"/>
    <col min="13588" max="13588" width="20.2265625" style="3" customWidth="1"/>
    <col min="13589" max="13589" width="19" style="3" customWidth="1"/>
    <col min="13590" max="13590" width="19.12109375" style="3" customWidth="1"/>
    <col min="13591" max="13827" width="9.19140625" style="3"/>
    <col min="13828" max="13828" width="51.85546875" style="3" customWidth="1"/>
    <col min="13829" max="13829" width="11.765625" style="3" customWidth="1"/>
    <col min="13830" max="13830" width="7.84375" style="3" customWidth="1"/>
    <col min="13831" max="13831" width="17.52734375" style="3" bestFit="1" customWidth="1"/>
    <col min="13832" max="13832" width="1.9609375" style="3" customWidth="1"/>
    <col min="13833" max="13833" width="18.38671875" style="3" customWidth="1"/>
    <col min="13834" max="13835" width="12.13671875" style="3" customWidth="1"/>
    <col min="13836" max="13836" width="9.19140625" style="3"/>
    <col min="13837" max="13837" width="14.953125" style="3" bestFit="1" customWidth="1"/>
    <col min="13838" max="13838" width="9.55859375" style="3" bestFit="1" customWidth="1"/>
    <col min="13839" max="13839" width="9.19140625" style="3"/>
    <col min="13840" max="13840" width="16.546875" style="3" bestFit="1" customWidth="1"/>
    <col min="13841" max="13841" width="12.2578125" style="3" bestFit="1" customWidth="1"/>
    <col min="13842" max="13842" width="13.97265625" style="3" bestFit="1" customWidth="1"/>
    <col min="13843" max="13843" width="14.5859375" style="3" customWidth="1"/>
    <col min="13844" max="13844" width="20.2265625" style="3" customWidth="1"/>
    <col min="13845" max="13845" width="19" style="3" customWidth="1"/>
    <col min="13846" max="13846" width="19.12109375" style="3" customWidth="1"/>
    <col min="13847" max="14083" width="9.19140625" style="3"/>
    <col min="14084" max="14084" width="51.85546875" style="3" customWidth="1"/>
    <col min="14085" max="14085" width="11.765625" style="3" customWidth="1"/>
    <col min="14086" max="14086" width="7.84375" style="3" customWidth="1"/>
    <col min="14087" max="14087" width="17.52734375" style="3" bestFit="1" customWidth="1"/>
    <col min="14088" max="14088" width="1.9609375" style="3" customWidth="1"/>
    <col min="14089" max="14089" width="18.38671875" style="3" customWidth="1"/>
    <col min="14090" max="14091" width="12.13671875" style="3" customWidth="1"/>
    <col min="14092" max="14092" width="9.19140625" style="3"/>
    <col min="14093" max="14093" width="14.953125" style="3" bestFit="1" customWidth="1"/>
    <col min="14094" max="14094" width="9.55859375" style="3" bestFit="1" customWidth="1"/>
    <col min="14095" max="14095" width="9.19140625" style="3"/>
    <col min="14096" max="14096" width="16.546875" style="3" bestFit="1" customWidth="1"/>
    <col min="14097" max="14097" width="12.2578125" style="3" bestFit="1" customWidth="1"/>
    <col min="14098" max="14098" width="13.97265625" style="3" bestFit="1" customWidth="1"/>
    <col min="14099" max="14099" width="14.5859375" style="3" customWidth="1"/>
    <col min="14100" max="14100" width="20.2265625" style="3" customWidth="1"/>
    <col min="14101" max="14101" width="19" style="3" customWidth="1"/>
    <col min="14102" max="14102" width="19.12109375" style="3" customWidth="1"/>
    <col min="14103" max="14339" width="9.19140625" style="3"/>
    <col min="14340" max="14340" width="51.85546875" style="3" customWidth="1"/>
    <col min="14341" max="14341" width="11.765625" style="3" customWidth="1"/>
    <col min="14342" max="14342" width="7.84375" style="3" customWidth="1"/>
    <col min="14343" max="14343" width="17.52734375" style="3" bestFit="1" customWidth="1"/>
    <col min="14344" max="14344" width="1.9609375" style="3" customWidth="1"/>
    <col min="14345" max="14345" width="18.38671875" style="3" customWidth="1"/>
    <col min="14346" max="14347" width="12.13671875" style="3" customWidth="1"/>
    <col min="14348" max="14348" width="9.19140625" style="3"/>
    <col min="14349" max="14349" width="14.953125" style="3" bestFit="1" customWidth="1"/>
    <col min="14350" max="14350" width="9.55859375" style="3" bestFit="1" customWidth="1"/>
    <col min="14351" max="14351" width="9.19140625" style="3"/>
    <col min="14352" max="14352" width="16.546875" style="3" bestFit="1" customWidth="1"/>
    <col min="14353" max="14353" width="12.2578125" style="3" bestFit="1" customWidth="1"/>
    <col min="14354" max="14354" width="13.97265625" style="3" bestFit="1" customWidth="1"/>
    <col min="14355" max="14355" width="14.5859375" style="3" customWidth="1"/>
    <col min="14356" max="14356" width="20.2265625" style="3" customWidth="1"/>
    <col min="14357" max="14357" width="19" style="3" customWidth="1"/>
    <col min="14358" max="14358" width="19.12109375" style="3" customWidth="1"/>
    <col min="14359" max="14595" width="9.19140625" style="3"/>
    <col min="14596" max="14596" width="51.85546875" style="3" customWidth="1"/>
    <col min="14597" max="14597" width="11.765625" style="3" customWidth="1"/>
    <col min="14598" max="14598" width="7.84375" style="3" customWidth="1"/>
    <col min="14599" max="14599" width="17.52734375" style="3" bestFit="1" customWidth="1"/>
    <col min="14600" max="14600" width="1.9609375" style="3" customWidth="1"/>
    <col min="14601" max="14601" width="18.38671875" style="3" customWidth="1"/>
    <col min="14602" max="14603" width="12.13671875" style="3" customWidth="1"/>
    <col min="14604" max="14604" width="9.19140625" style="3"/>
    <col min="14605" max="14605" width="14.953125" style="3" bestFit="1" customWidth="1"/>
    <col min="14606" max="14606" width="9.55859375" style="3" bestFit="1" customWidth="1"/>
    <col min="14607" max="14607" width="9.19140625" style="3"/>
    <col min="14608" max="14608" width="16.546875" style="3" bestFit="1" customWidth="1"/>
    <col min="14609" max="14609" width="12.2578125" style="3" bestFit="1" customWidth="1"/>
    <col min="14610" max="14610" width="13.97265625" style="3" bestFit="1" customWidth="1"/>
    <col min="14611" max="14611" width="14.5859375" style="3" customWidth="1"/>
    <col min="14612" max="14612" width="20.2265625" style="3" customWidth="1"/>
    <col min="14613" max="14613" width="19" style="3" customWidth="1"/>
    <col min="14614" max="14614" width="19.12109375" style="3" customWidth="1"/>
    <col min="14615" max="14851" width="9.19140625" style="3"/>
    <col min="14852" max="14852" width="51.85546875" style="3" customWidth="1"/>
    <col min="14853" max="14853" width="11.765625" style="3" customWidth="1"/>
    <col min="14854" max="14854" width="7.84375" style="3" customWidth="1"/>
    <col min="14855" max="14855" width="17.52734375" style="3" bestFit="1" customWidth="1"/>
    <col min="14856" max="14856" width="1.9609375" style="3" customWidth="1"/>
    <col min="14857" max="14857" width="18.38671875" style="3" customWidth="1"/>
    <col min="14858" max="14859" width="12.13671875" style="3" customWidth="1"/>
    <col min="14860" max="14860" width="9.19140625" style="3"/>
    <col min="14861" max="14861" width="14.953125" style="3" bestFit="1" customWidth="1"/>
    <col min="14862" max="14862" width="9.55859375" style="3" bestFit="1" customWidth="1"/>
    <col min="14863" max="14863" width="9.19140625" style="3"/>
    <col min="14864" max="14864" width="16.546875" style="3" bestFit="1" customWidth="1"/>
    <col min="14865" max="14865" width="12.2578125" style="3" bestFit="1" customWidth="1"/>
    <col min="14866" max="14866" width="13.97265625" style="3" bestFit="1" customWidth="1"/>
    <col min="14867" max="14867" width="14.5859375" style="3" customWidth="1"/>
    <col min="14868" max="14868" width="20.2265625" style="3" customWidth="1"/>
    <col min="14869" max="14869" width="19" style="3" customWidth="1"/>
    <col min="14870" max="14870" width="19.12109375" style="3" customWidth="1"/>
    <col min="14871" max="15107" width="9.19140625" style="3"/>
    <col min="15108" max="15108" width="51.85546875" style="3" customWidth="1"/>
    <col min="15109" max="15109" width="11.765625" style="3" customWidth="1"/>
    <col min="15110" max="15110" width="7.84375" style="3" customWidth="1"/>
    <col min="15111" max="15111" width="17.52734375" style="3" bestFit="1" customWidth="1"/>
    <col min="15112" max="15112" width="1.9609375" style="3" customWidth="1"/>
    <col min="15113" max="15113" width="18.38671875" style="3" customWidth="1"/>
    <col min="15114" max="15115" width="12.13671875" style="3" customWidth="1"/>
    <col min="15116" max="15116" width="9.19140625" style="3"/>
    <col min="15117" max="15117" width="14.953125" style="3" bestFit="1" customWidth="1"/>
    <col min="15118" max="15118" width="9.55859375" style="3" bestFit="1" customWidth="1"/>
    <col min="15119" max="15119" width="9.19140625" style="3"/>
    <col min="15120" max="15120" width="16.546875" style="3" bestFit="1" customWidth="1"/>
    <col min="15121" max="15121" width="12.2578125" style="3" bestFit="1" customWidth="1"/>
    <col min="15122" max="15122" width="13.97265625" style="3" bestFit="1" customWidth="1"/>
    <col min="15123" max="15123" width="14.5859375" style="3" customWidth="1"/>
    <col min="15124" max="15124" width="20.2265625" style="3" customWidth="1"/>
    <col min="15125" max="15125" width="19" style="3" customWidth="1"/>
    <col min="15126" max="15126" width="19.12109375" style="3" customWidth="1"/>
    <col min="15127" max="15363" width="9.19140625" style="3"/>
    <col min="15364" max="15364" width="51.85546875" style="3" customWidth="1"/>
    <col min="15365" max="15365" width="11.765625" style="3" customWidth="1"/>
    <col min="15366" max="15366" width="7.84375" style="3" customWidth="1"/>
    <col min="15367" max="15367" width="17.52734375" style="3" bestFit="1" customWidth="1"/>
    <col min="15368" max="15368" width="1.9609375" style="3" customWidth="1"/>
    <col min="15369" max="15369" width="18.38671875" style="3" customWidth="1"/>
    <col min="15370" max="15371" width="12.13671875" style="3" customWidth="1"/>
    <col min="15372" max="15372" width="9.19140625" style="3"/>
    <col min="15373" max="15373" width="14.953125" style="3" bestFit="1" customWidth="1"/>
    <col min="15374" max="15374" width="9.55859375" style="3" bestFit="1" customWidth="1"/>
    <col min="15375" max="15375" width="9.19140625" style="3"/>
    <col min="15376" max="15376" width="16.546875" style="3" bestFit="1" customWidth="1"/>
    <col min="15377" max="15377" width="12.2578125" style="3" bestFit="1" customWidth="1"/>
    <col min="15378" max="15378" width="13.97265625" style="3" bestFit="1" customWidth="1"/>
    <col min="15379" max="15379" width="14.5859375" style="3" customWidth="1"/>
    <col min="15380" max="15380" width="20.2265625" style="3" customWidth="1"/>
    <col min="15381" max="15381" width="19" style="3" customWidth="1"/>
    <col min="15382" max="15382" width="19.12109375" style="3" customWidth="1"/>
    <col min="15383" max="15619" width="9.19140625" style="3"/>
    <col min="15620" max="15620" width="51.85546875" style="3" customWidth="1"/>
    <col min="15621" max="15621" width="11.765625" style="3" customWidth="1"/>
    <col min="15622" max="15622" width="7.84375" style="3" customWidth="1"/>
    <col min="15623" max="15623" width="17.52734375" style="3" bestFit="1" customWidth="1"/>
    <col min="15624" max="15624" width="1.9609375" style="3" customWidth="1"/>
    <col min="15625" max="15625" width="18.38671875" style="3" customWidth="1"/>
    <col min="15626" max="15627" width="12.13671875" style="3" customWidth="1"/>
    <col min="15628" max="15628" width="9.19140625" style="3"/>
    <col min="15629" max="15629" width="14.953125" style="3" bestFit="1" customWidth="1"/>
    <col min="15630" max="15630" width="9.55859375" style="3" bestFit="1" customWidth="1"/>
    <col min="15631" max="15631" width="9.19140625" style="3"/>
    <col min="15632" max="15632" width="16.546875" style="3" bestFit="1" customWidth="1"/>
    <col min="15633" max="15633" width="12.2578125" style="3" bestFit="1" customWidth="1"/>
    <col min="15634" max="15634" width="13.97265625" style="3" bestFit="1" customWidth="1"/>
    <col min="15635" max="15635" width="14.5859375" style="3" customWidth="1"/>
    <col min="15636" max="15636" width="20.2265625" style="3" customWidth="1"/>
    <col min="15637" max="15637" width="19" style="3" customWidth="1"/>
    <col min="15638" max="15638" width="19.12109375" style="3" customWidth="1"/>
    <col min="15639" max="15875" width="9.19140625" style="3"/>
    <col min="15876" max="15876" width="51.85546875" style="3" customWidth="1"/>
    <col min="15877" max="15877" width="11.765625" style="3" customWidth="1"/>
    <col min="15878" max="15878" width="7.84375" style="3" customWidth="1"/>
    <col min="15879" max="15879" width="17.52734375" style="3" bestFit="1" customWidth="1"/>
    <col min="15880" max="15880" width="1.9609375" style="3" customWidth="1"/>
    <col min="15881" max="15881" width="18.38671875" style="3" customWidth="1"/>
    <col min="15882" max="15883" width="12.13671875" style="3" customWidth="1"/>
    <col min="15884" max="15884" width="9.19140625" style="3"/>
    <col min="15885" max="15885" width="14.953125" style="3" bestFit="1" customWidth="1"/>
    <col min="15886" max="15886" width="9.55859375" style="3" bestFit="1" customWidth="1"/>
    <col min="15887" max="15887" width="9.19140625" style="3"/>
    <col min="15888" max="15888" width="16.546875" style="3" bestFit="1" customWidth="1"/>
    <col min="15889" max="15889" width="12.2578125" style="3" bestFit="1" customWidth="1"/>
    <col min="15890" max="15890" width="13.97265625" style="3" bestFit="1" customWidth="1"/>
    <col min="15891" max="15891" width="14.5859375" style="3" customWidth="1"/>
    <col min="15892" max="15892" width="20.2265625" style="3" customWidth="1"/>
    <col min="15893" max="15893" width="19" style="3" customWidth="1"/>
    <col min="15894" max="15894" width="19.12109375" style="3" customWidth="1"/>
    <col min="15895" max="16131" width="9.19140625" style="3"/>
    <col min="16132" max="16132" width="51.85546875" style="3" customWidth="1"/>
    <col min="16133" max="16133" width="11.765625" style="3" customWidth="1"/>
    <col min="16134" max="16134" width="7.84375" style="3" customWidth="1"/>
    <col min="16135" max="16135" width="17.52734375" style="3" bestFit="1" customWidth="1"/>
    <col min="16136" max="16136" width="1.9609375" style="3" customWidth="1"/>
    <col min="16137" max="16137" width="18.38671875" style="3" customWidth="1"/>
    <col min="16138" max="16139" width="12.13671875" style="3" customWidth="1"/>
    <col min="16140" max="16140" width="9.19140625" style="3"/>
    <col min="16141" max="16141" width="14.953125" style="3" bestFit="1" customWidth="1"/>
    <col min="16142" max="16142" width="9.55859375" style="3" bestFit="1" customWidth="1"/>
    <col min="16143" max="16143" width="9.19140625" style="3"/>
    <col min="16144" max="16144" width="16.546875" style="3" bestFit="1" customWidth="1"/>
    <col min="16145" max="16145" width="12.2578125" style="3" bestFit="1" customWidth="1"/>
    <col min="16146" max="16146" width="13.97265625" style="3" bestFit="1" customWidth="1"/>
    <col min="16147" max="16147" width="14.5859375" style="3" customWidth="1"/>
    <col min="16148" max="16148" width="20.2265625" style="3" customWidth="1"/>
    <col min="16149" max="16149" width="19" style="3" customWidth="1"/>
    <col min="16150" max="16150" width="19.12109375" style="3" customWidth="1"/>
    <col min="16151" max="16384" width="9.19140625" style="3"/>
  </cols>
  <sheetData>
    <row r="1" spans="2:14" ht="21.75" x14ac:dyDescent="0.25">
      <c r="B1" s="169" t="s">
        <v>0</v>
      </c>
      <c r="C1" s="169"/>
      <c r="D1" s="1"/>
      <c r="E1" s="1" t="s">
        <v>1</v>
      </c>
      <c r="F1" s="2">
        <f ca="1">TODAY()</f>
        <v>43910</v>
      </c>
      <c r="I1" s="3" t="s">
        <v>2</v>
      </c>
      <c r="J1" s="4" t="s">
        <v>73</v>
      </c>
    </row>
    <row r="2" spans="2:14" s="5" customFormat="1" ht="21.75" x14ac:dyDescent="0.25">
      <c r="B2" s="170" t="s">
        <v>3</v>
      </c>
      <c r="C2" s="170"/>
      <c r="D2" s="170"/>
      <c r="E2" s="170"/>
      <c r="F2" s="171"/>
      <c r="I2" s="3" t="s">
        <v>60</v>
      </c>
      <c r="J2" s="4"/>
    </row>
    <row r="3" spans="2:14" x14ac:dyDescent="0.15">
      <c r="C3" s="7" t="s">
        <v>4</v>
      </c>
      <c r="D3" s="8" t="str">
        <f>LEFT(J1,2)</f>
        <v>S3</v>
      </c>
      <c r="E3" s="9"/>
      <c r="F3" s="10"/>
      <c r="G3" s="11"/>
      <c r="H3" s="11"/>
    </row>
    <row r="4" spans="2:14" ht="31.5" customHeight="1" x14ac:dyDescent="0.15">
      <c r="B4" s="172" t="s">
        <v>61</v>
      </c>
      <c r="C4" s="172"/>
      <c r="D4" s="172"/>
      <c r="E4" s="172"/>
      <c r="F4" s="172"/>
      <c r="I4" s="4" t="s">
        <v>74</v>
      </c>
    </row>
    <row r="5" spans="2:14" x14ac:dyDescent="0.15">
      <c r="B5" s="12" t="s">
        <v>5</v>
      </c>
      <c r="C5" s="13" t="s">
        <v>6</v>
      </c>
      <c r="D5" s="14"/>
      <c r="E5" s="15"/>
      <c r="F5" s="16"/>
    </row>
    <row r="6" spans="2:14" x14ac:dyDescent="0.15">
      <c r="B6" s="17">
        <v>1</v>
      </c>
      <c r="C6" s="18" t="s">
        <v>7</v>
      </c>
      <c r="D6" s="19"/>
      <c r="E6" s="19"/>
      <c r="F6" s="20" t="str">
        <f>F8&amp;"-"&amp;F9&amp;"."&amp;F10</f>
        <v>S3-27.05</v>
      </c>
      <c r="I6" s="1" t="s">
        <v>8</v>
      </c>
      <c r="J6" s="21">
        <v>592593</v>
      </c>
      <c r="K6" s="1" t="s">
        <v>9</v>
      </c>
    </row>
    <row r="7" spans="2:14" x14ac:dyDescent="0.15">
      <c r="B7" s="22">
        <v>1.1000000000000001</v>
      </c>
      <c r="C7" s="173" t="str">
        <f>"Tên khách hàng: "&amp;I4&amp;" "</f>
        <v xml:space="preserve">Tên khách hàng: ABC </v>
      </c>
      <c r="D7" s="174"/>
      <c r="E7" s="174"/>
      <c r="F7" s="23"/>
    </row>
    <row r="8" spans="2:14" x14ac:dyDescent="0.15">
      <c r="B8" s="22">
        <v>1.2</v>
      </c>
      <c r="C8" s="24" t="s">
        <v>10</v>
      </c>
      <c r="D8" s="25"/>
      <c r="E8" s="25"/>
      <c r="F8" s="26" t="str">
        <f>D3</f>
        <v>S3</v>
      </c>
    </row>
    <row r="9" spans="2:14" x14ac:dyDescent="0.15">
      <c r="B9" s="22">
        <v>1.3</v>
      </c>
      <c r="C9" s="24" t="s">
        <v>11</v>
      </c>
      <c r="D9" s="25"/>
      <c r="E9" s="25"/>
      <c r="F9" s="26" t="str">
        <f>VLOOKUP(J1,'[1]Bảng tổng'!$E$20:$AE$438,3,0)</f>
        <v>27</v>
      </c>
    </row>
    <row r="10" spans="2:14" x14ac:dyDescent="0.15">
      <c r="B10" s="22">
        <v>1.4</v>
      </c>
      <c r="C10" s="24" t="s">
        <v>12</v>
      </c>
      <c r="D10" s="25"/>
      <c r="E10" s="27" t="str">
        <f>IF(RIGHT(E6,3)="12.",RIGHT(E6,3),IF(RIGHT(E6,3) = "12A",RIGHT(E6,3),IF(RIGHT(E6,3)="12B", RIGHT(E6,3),RIGHT(E6,2))))</f>
        <v/>
      </c>
      <c r="F10" s="26" t="str">
        <f>VLOOKUP(J1,'[1]Bảng tổng'!$E$20:$AE$438,4,0)</f>
        <v>05</v>
      </c>
    </row>
    <row r="11" spans="2:14" x14ac:dyDescent="0.15">
      <c r="B11" s="28"/>
      <c r="C11" s="29" t="s">
        <v>13</v>
      </c>
      <c r="D11" s="30"/>
      <c r="E11" s="31"/>
      <c r="F11" s="32"/>
    </row>
    <row r="12" spans="2:14" s="38" customFormat="1" x14ac:dyDescent="0.15">
      <c r="B12" s="33">
        <v>1</v>
      </c>
      <c r="C12" s="34" t="s">
        <v>14</v>
      </c>
      <c r="D12" s="35"/>
      <c r="E12" s="35"/>
      <c r="F12" s="36">
        <f>VLOOKUP(J1,'[1]Bảng tổng'!$E$20:$AE$438,9,0)</f>
        <v>72.900000000000006</v>
      </c>
      <c r="G12" s="37"/>
      <c r="H12" s="37"/>
    </row>
    <row r="13" spans="2:14" s="38" customFormat="1" x14ac:dyDescent="0.15">
      <c r="B13" s="33">
        <v>2</v>
      </c>
      <c r="C13" s="34" t="s">
        <v>15</v>
      </c>
      <c r="D13" s="35"/>
      <c r="E13" s="35"/>
      <c r="F13" s="36">
        <f>VLOOKUP(J1,'[1]Bảng tổng'!$E$20:$AE$438,8,0)</f>
        <v>79.599999999999994</v>
      </c>
      <c r="G13" s="37"/>
      <c r="H13" s="37"/>
    </row>
    <row r="14" spans="2:14" s="38" customFormat="1" x14ac:dyDescent="0.15">
      <c r="B14" s="33">
        <v>3</v>
      </c>
      <c r="C14" s="34" t="s">
        <v>16</v>
      </c>
      <c r="D14" s="35"/>
      <c r="E14" s="35"/>
      <c r="F14" s="152">
        <f>VLOOKUP(J1,'[1]Bảng tổng'!$E$20:$AE$438,25,0)</f>
        <v>47325564.136363633</v>
      </c>
      <c r="G14" s="153">
        <f>F14*F12</f>
        <v>3450033625.5409093</v>
      </c>
      <c r="H14" s="37"/>
    </row>
    <row r="15" spans="2:14" s="38" customFormat="1" ht="18.75" customHeight="1" x14ac:dyDescent="0.15">
      <c r="B15" s="33">
        <v>4</v>
      </c>
      <c r="C15" s="167" t="s">
        <v>17</v>
      </c>
      <c r="D15" s="168"/>
      <c r="E15" s="35"/>
      <c r="F15" s="39">
        <f>(F14-J6)*10%+F14</f>
        <v>51998861.25</v>
      </c>
      <c r="G15" s="153">
        <f>F15*F12</f>
        <v>3790716985.1250005</v>
      </c>
      <c r="H15" s="37"/>
      <c r="I15" s="40"/>
      <c r="K15" s="41"/>
      <c r="L15" s="42"/>
      <c r="N15" s="43"/>
    </row>
    <row r="16" spans="2:14" s="38" customFormat="1" ht="19.5" customHeight="1" x14ac:dyDescent="0.15">
      <c r="B16" s="33">
        <v>5</v>
      </c>
      <c r="C16" s="167" t="s">
        <v>18</v>
      </c>
      <c r="D16" s="168"/>
      <c r="E16" s="168"/>
      <c r="F16" s="44">
        <f>((F15+0.1*J6)/1.1)*2%+F15</f>
        <v>52945372.532727271</v>
      </c>
      <c r="G16" s="45"/>
      <c r="H16" s="45"/>
      <c r="I16" s="40"/>
      <c r="J16" s="46"/>
    </row>
    <row r="17" spans="2:14" s="38" customFormat="1" ht="20.25" customHeight="1" x14ac:dyDescent="0.15">
      <c r="B17" s="33">
        <v>6</v>
      </c>
      <c r="C17" s="167" t="s">
        <v>19</v>
      </c>
      <c r="D17" s="168"/>
      <c r="E17" s="168"/>
      <c r="F17" s="44">
        <f>F16*F12</f>
        <v>3859717657.6358185</v>
      </c>
      <c r="G17" s="45"/>
      <c r="H17" s="45"/>
      <c r="I17" s="40"/>
      <c r="J17" s="46"/>
      <c r="K17" s="47"/>
      <c r="L17" s="46"/>
    </row>
    <row r="18" spans="2:14" s="52" customFormat="1" x14ac:dyDescent="0.15">
      <c r="B18" s="33">
        <v>7</v>
      </c>
      <c r="C18" s="48" t="s">
        <v>20</v>
      </c>
      <c r="D18" s="49"/>
      <c r="E18" s="49"/>
      <c r="F18" s="50">
        <f>(F17+F12*J6*10%)/1.12</f>
        <v>3450033625.5409088</v>
      </c>
      <c r="G18" s="51"/>
      <c r="H18" s="51"/>
      <c r="J18" s="53"/>
      <c r="K18" s="53"/>
      <c r="L18" s="53"/>
    </row>
    <row r="19" spans="2:14" s="57" customFormat="1" x14ac:dyDescent="0.15">
      <c r="B19" s="33">
        <v>8</v>
      </c>
      <c r="C19" s="176" t="s">
        <v>21</v>
      </c>
      <c r="D19" s="177"/>
      <c r="E19" s="54"/>
      <c r="F19" s="50">
        <f>F12*J6</f>
        <v>43200029.700000003</v>
      </c>
      <c r="G19" s="55"/>
      <c r="H19" s="55"/>
      <c r="I19" s="55"/>
      <c r="J19" s="56"/>
      <c r="K19" s="56"/>
      <c r="L19" s="56"/>
    </row>
    <row r="20" spans="2:14" s="52" customFormat="1" x14ac:dyDescent="0.15">
      <c r="B20" s="33">
        <v>9</v>
      </c>
      <c r="C20" s="48" t="s">
        <v>22</v>
      </c>
      <c r="D20" s="49"/>
      <c r="E20" s="49"/>
      <c r="F20" s="50">
        <f>(F18-J6*F12)*10%</f>
        <v>340683359.58409095</v>
      </c>
      <c r="G20" s="51"/>
      <c r="H20" s="51"/>
      <c r="J20" s="53"/>
      <c r="K20" s="58"/>
      <c r="L20" s="53"/>
    </row>
    <row r="21" spans="2:14" s="52" customFormat="1" x14ac:dyDescent="0.15">
      <c r="B21" s="33">
        <v>10</v>
      </c>
      <c r="C21" s="48" t="s">
        <v>23</v>
      </c>
      <c r="D21" s="49"/>
      <c r="E21" s="49"/>
      <c r="F21" s="59">
        <f>F18*2%</f>
        <v>69000672.510818183</v>
      </c>
      <c r="G21" s="51"/>
      <c r="H21" s="51"/>
      <c r="J21" s="53"/>
      <c r="K21" s="53"/>
      <c r="L21" s="53"/>
    </row>
    <row r="22" spans="2:14" s="62" customFormat="1" ht="14.25" x14ac:dyDescent="0.15">
      <c r="B22" s="33">
        <v>11</v>
      </c>
      <c r="C22" s="34" t="s">
        <v>24</v>
      </c>
      <c r="D22" s="35"/>
      <c r="E22" s="35"/>
      <c r="F22" s="60">
        <f>ROUND(G22*0.9,0)</f>
        <v>0</v>
      </c>
      <c r="G22" s="154"/>
      <c r="H22" s="61"/>
      <c r="J22" s="63"/>
      <c r="K22" s="63"/>
      <c r="L22" s="63"/>
      <c r="N22" s="64"/>
    </row>
    <row r="23" spans="2:14" s="38" customFormat="1" x14ac:dyDescent="0.15">
      <c r="B23" s="33">
        <v>12</v>
      </c>
      <c r="C23" s="65" t="s">
        <v>25</v>
      </c>
      <c r="D23" s="35"/>
      <c r="E23" s="35"/>
      <c r="F23" s="66">
        <f>F17-F22</f>
        <v>3859717657.6358185</v>
      </c>
      <c r="G23" s="67"/>
      <c r="H23" s="67"/>
      <c r="I23" s="68"/>
      <c r="K23" s="46"/>
    </row>
    <row r="24" spans="2:14" s="52" customFormat="1" x14ac:dyDescent="0.15">
      <c r="B24" s="33">
        <v>13</v>
      </c>
      <c r="C24" s="48" t="s">
        <v>26</v>
      </c>
      <c r="D24" s="49"/>
      <c r="E24" s="49"/>
      <c r="F24" s="69">
        <f>F23/F12</f>
        <v>52945372.532727271</v>
      </c>
      <c r="G24" s="51"/>
      <c r="H24" s="51"/>
      <c r="K24" s="70"/>
    </row>
    <row r="25" spans="2:14" s="52" customFormat="1" x14ac:dyDescent="0.15">
      <c r="B25" s="33">
        <v>14</v>
      </c>
      <c r="C25" s="71" t="s">
        <v>27</v>
      </c>
      <c r="D25" s="49"/>
      <c r="E25" s="49"/>
      <c r="F25" s="50">
        <f>(F23+F12*J6*10%)/1.12</f>
        <v>3450033625.5409088</v>
      </c>
      <c r="G25" s="55"/>
      <c r="H25" s="55"/>
      <c r="J25" s="53"/>
      <c r="K25" s="53"/>
    </row>
    <row r="26" spans="2:14" s="52" customFormat="1" x14ac:dyDescent="0.15">
      <c r="B26" s="33">
        <v>15</v>
      </c>
      <c r="C26" s="72" t="s">
        <v>28</v>
      </c>
      <c r="D26" s="73"/>
      <c r="E26" s="73"/>
      <c r="F26" s="74">
        <v>0</v>
      </c>
      <c r="G26" s="75" t="s">
        <v>29</v>
      </c>
      <c r="H26" s="51"/>
      <c r="K26" s="53"/>
    </row>
    <row r="27" spans="2:14" s="52" customFormat="1" x14ac:dyDescent="0.15">
      <c r="B27" s="33">
        <v>16</v>
      </c>
      <c r="C27" s="72" t="s">
        <v>30</v>
      </c>
      <c r="D27" s="73"/>
      <c r="E27" s="73"/>
      <c r="F27" s="76">
        <f>F23-F26</f>
        <v>3859717657.6358185</v>
      </c>
      <c r="G27" s="67" t="s">
        <v>31</v>
      </c>
      <c r="H27" s="51"/>
      <c r="K27" s="53"/>
    </row>
    <row r="28" spans="2:14" s="52" customFormat="1" x14ac:dyDescent="0.15">
      <c r="B28" s="33">
        <v>17</v>
      </c>
      <c r="C28" s="77" t="s">
        <v>32</v>
      </c>
      <c r="D28" s="73"/>
      <c r="E28" s="73"/>
      <c r="F28" s="78">
        <f>F27/F12</f>
        <v>52945372.532727271</v>
      </c>
      <c r="G28" s="51"/>
      <c r="H28" s="51"/>
      <c r="K28" s="53"/>
    </row>
    <row r="29" spans="2:14" s="52" customFormat="1" x14ac:dyDescent="0.15">
      <c r="B29" s="33">
        <v>18</v>
      </c>
      <c r="C29" s="71" t="s">
        <v>33</v>
      </c>
      <c r="D29" s="73"/>
      <c r="E29" s="73"/>
      <c r="F29" s="78">
        <f>(F27+F12*J6*10%)/1.12</f>
        <v>3450033625.5409088</v>
      </c>
      <c r="G29" s="55" t="s">
        <v>34</v>
      </c>
      <c r="H29" s="51"/>
      <c r="K29" s="53"/>
    </row>
    <row r="30" spans="2:14" s="52" customFormat="1" x14ac:dyDescent="0.15">
      <c r="B30" s="33">
        <v>19</v>
      </c>
      <c r="C30" s="71" t="s">
        <v>22</v>
      </c>
      <c r="D30" s="73"/>
      <c r="E30" s="73"/>
      <c r="F30" s="78">
        <f>(F29-F12*J6)*10%</f>
        <v>340683359.58409095</v>
      </c>
      <c r="G30" s="51"/>
      <c r="H30" s="51"/>
      <c r="K30" s="53"/>
    </row>
    <row r="31" spans="2:14" s="52" customFormat="1" x14ac:dyDescent="0.15">
      <c r="B31" s="33">
        <v>20</v>
      </c>
      <c r="C31" s="71" t="s">
        <v>23</v>
      </c>
      <c r="D31" s="73"/>
      <c r="E31" s="73"/>
      <c r="F31" s="155">
        <f>2%*F29</f>
        <v>69000672.510818183</v>
      </c>
      <c r="G31" s="51"/>
      <c r="H31" s="51"/>
      <c r="K31" s="53"/>
    </row>
    <row r="32" spans="2:14" s="85" customFormat="1" ht="24.75" x14ac:dyDescent="0.15">
      <c r="B32" s="79"/>
      <c r="C32" s="80" t="s">
        <v>35</v>
      </c>
      <c r="D32" s="81" t="s">
        <v>36</v>
      </c>
      <c r="E32" s="82"/>
      <c r="F32" s="83" t="s">
        <v>37</v>
      </c>
      <c r="G32" s="84"/>
      <c r="H32" s="84"/>
      <c r="J32" s="11"/>
      <c r="K32" s="86"/>
    </row>
    <row r="33" spans="2:11" x14ac:dyDescent="0.15">
      <c r="B33" s="87"/>
      <c r="C33" s="88"/>
      <c r="D33" s="89"/>
      <c r="E33" s="90"/>
      <c r="F33" s="91"/>
      <c r="G33" s="92"/>
      <c r="H33" s="92"/>
      <c r="J33" s="11"/>
      <c r="K33" s="93"/>
    </row>
    <row r="34" spans="2:11" x14ac:dyDescent="0.15">
      <c r="B34" s="94">
        <v>1</v>
      </c>
      <c r="C34" s="95" t="s">
        <v>38</v>
      </c>
      <c r="D34" s="96"/>
      <c r="E34" s="97"/>
      <c r="F34" s="98">
        <v>100000000</v>
      </c>
      <c r="G34" s="92"/>
      <c r="H34" s="92"/>
      <c r="J34" s="11"/>
    </row>
    <row r="35" spans="2:11" x14ac:dyDescent="0.15">
      <c r="B35" s="178">
        <v>2</v>
      </c>
      <c r="C35" s="99" t="s">
        <v>39</v>
      </c>
      <c r="D35" s="100"/>
      <c r="E35" s="101">
        <v>0.1</v>
      </c>
      <c r="F35" s="102">
        <f>ROUND(E35*(F29+F30),0)</f>
        <v>379071699</v>
      </c>
      <c r="G35" s="93">
        <f>10%*F48</f>
        <v>379071698.51250005</v>
      </c>
      <c r="H35" s="93"/>
      <c r="J35" s="11"/>
    </row>
    <row r="36" spans="2:11" ht="18.75" customHeight="1" x14ac:dyDescent="0.15">
      <c r="B36" s="179"/>
      <c r="C36" s="103" t="s">
        <v>40</v>
      </c>
      <c r="D36" s="104"/>
      <c r="E36" s="105">
        <v>0.7</v>
      </c>
      <c r="F36" s="106">
        <f>ROUND(E36*(F29+F30),0)</f>
        <v>2653501890</v>
      </c>
      <c r="J36" s="11"/>
    </row>
    <row r="37" spans="2:11" ht="32.25" customHeight="1" x14ac:dyDescent="0.15">
      <c r="B37" s="151">
        <v>3</v>
      </c>
      <c r="C37" s="107" t="s">
        <v>62</v>
      </c>
      <c r="D37" s="104" t="s">
        <v>63</v>
      </c>
      <c r="E37" s="105"/>
      <c r="F37" s="106">
        <f>ROUND(F31,0)</f>
        <v>69000673</v>
      </c>
      <c r="J37" s="11"/>
    </row>
    <row r="38" spans="2:11" ht="36" customHeight="1" x14ac:dyDescent="0.15">
      <c r="B38" s="108">
        <v>4</v>
      </c>
      <c r="C38" s="107" t="s">
        <v>42</v>
      </c>
      <c r="D38" s="104" t="s">
        <v>64</v>
      </c>
      <c r="E38" s="105">
        <v>0.1</v>
      </c>
      <c r="F38" s="106">
        <f>ROUND(E38*(F29+F30),0)</f>
        <v>379071699</v>
      </c>
      <c r="J38" s="11"/>
    </row>
    <row r="39" spans="2:11" ht="24.75" x14ac:dyDescent="0.15">
      <c r="B39" s="109">
        <v>5</v>
      </c>
      <c r="C39" s="24" t="s">
        <v>65</v>
      </c>
      <c r="D39" s="104" t="s">
        <v>66</v>
      </c>
      <c r="E39" s="101">
        <v>0.05</v>
      </c>
      <c r="F39" s="110">
        <f>ROUND(E39*(F29+F30)+5%*F30,0)</f>
        <v>206570017</v>
      </c>
      <c r="J39" s="111"/>
      <c r="K39" s="112"/>
    </row>
    <row r="40" spans="2:11" x14ac:dyDescent="0.15">
      <c r="B40" s="109">
        <v>6</v>
      </c>
      <c r="C40" s="24" t="s">
        <v>44</v>
      </c>
      <c r="D40" s="100"/>
      <c r="E40" s="101">
        <v>0.05</v>
      </c>
      <c r="F40" s="110">
        <f>ROUND(F27-SUM(F35:F39),0)</f>
        <v>172501680</v>
      </c>
      <c r="G40" s="93">
        <f>5%*F29</f>
        <v>172501681.27704546</v>
      </c>
      <c r="I40" s="110"/>
      <c r="J40" s="110"/>
    </row>
    <row r="41" spans="2:11" s="1" customFormat="1" x14ac:dyDescent="0.15">
      <c r="B41" s="113"/>
      <c r="C41" s="114" t="s">
        <v>45</v>
      </c>
      <c r="D41" s="115"/>
      <c r="E41" s="116">
        <f>SUM(E35:E40)</f>
        <v>1</v>
      </c>
      <c r="F41" s="117">
        <f>SUM(F35:F40)</f>
        <v>3859717658</v>
      </c>
      <c r="G41" s="118"/>
      <c r="H41" s="118"/>
      <c r="I41" s="119"/>
      <c r="J41" s="11"/>
    </row>
    <row r="42" spans="2:11" s="121" customFormat="1" x14ac:dyDescent="0.15">
      <c r="B42" s="120"/>
      <c r="G42" s="122"/>
      <c r="H42" s="122"/>
      <c r="J42" s="11"/>
    </row>
    <row r="43" spans="2:11" s="121" customFormat="1" x14ac:dyDescent="0.15">
      <c r="B43" s="28"/>
      <c r="C43" s="29" t="s">
        <v>46</v>
      </c>
      <c r="D43" s="30"/>
      <c r="E43" s="31"/>
      <c r="F43" s="32"/>
    </row>
    <row r="44" spans="2:11" s="121" customFormat="1" x14ac:dyDescent="0.15">
      <c r="B44" s="123">
        <v>1</v>
      </c>
      <c r="C44" s="124" t="s">
        <v>47</v>
      </c>
      <c r="D44" s="97"/>
      <c r="E44" s="15"/>
      <c r="F44" s="125">
        <f>F12</f>
        <v>72.900000000000006</v>
      </c>
    </row>
    <row r="45" spans="2:11" s="121" customFormat="1" x14ac:dyDescent="0.15">
      <c r="B45" s="126">
        <v>2</v>
      </c>
      <c r="C45" s="48" t="s">
        <v>48</v>
      </c>
      <c r="D45" s="101"/>
      <c r="E45" s="25"/>
      <c r="F45" s="59">
        <f>F28</f>
        <v>52945372.532727271</v>
      </c>
      <c r="I45" s="127"/>
    </row>
    <row r="46" spans="2:11" s="121" customFormat="1" x14ac:dyDescent="0.15">
      <c r="B46" s="126">
        <v>3</v>
      </c>
      <c r="C46" s="128" t="s">
        <v>49</v>
      </c>
      <c r="D46" s="129"/>
      <c r="E46" s="19"/>
      <c r="F46" s="130">
        <f>F29</f>
        <v>3450033625.5409088</v>
      </c>
      <c r="I46" s="127"/>
    </row>
    <row r="47" spans="2:11" s="121" customFormat="1" x14ac:dyDescent="0.15">
      <c r="B47" s="126">
        <v>4</v>
      </c>
      <c r="C47" s="131" t="s">
        <v>22</v>
      </c>
      <c r="D47" s="129"/>
      <c r="E47" s="19"/>
      <c r="F47" s="130">
        <f>F30</f>
        <v>340683359.58409095</v>
      </c>
      <c r="I47" s="132"/>
      <c r="J47" s="133"/>
    </row>
    <row r="48" spans="2:11" s="121" customFormat="1" x14ac:dyDescent="0.15">
      <c r="B48" s="126">
        <v>5</v>
      </c>
      <c r="C48" s="128" t="s">
        <v>50</v>
      </c>
      <c r="D48" s="129"/>
      <c r="E48" s="19"/>
      <c r="F48" s="130">
        <f>F46+F47</f>
        <v>3790716985.125</v>
      </c>
      <c r="G48" s="156">
        <f>F48*95%+F49</f>
        <v>3670181808.3795676</v>
      </c>
      <c r="I48" s="132"/>
      <c r="J48" s="133"/>
    </row>
    <row r="49" spans="2:23" s="121" customFormat="1" x14ac:dyDescent="0.15">
      <c r="B49" s="126">
        <v>6</v>
      </c>
      <c r="C49" s="131" t="s">
        <v>51</v>
      </c>
      <c r="D49" s="129"/>
      <c r="E49" s="19"/>
      <c r="F49" s="130">
        <f>F31</f>
        <v>69000672.510818183</v>
      </c>
      <c r="I49" s="132"/>
    </row>
    <row r="50" spans="2:23" s="121" customFormat="1" x14ac:dyDescent="0.15">
      <c r="B50" s="134">
        <v>7</v>
      </c>
      <c r="C50" s="135" t="s">
        <v>52</v>
      </c>
      <c r="D50" s="136"/>
      <c r="E50" s="137"/>
      <c r="F50" s="138">
        <f>F46+F47+F49</f>
        <v>3859717657.635818</v>
      </c>
      <c r="G50" s="133">
        <f>F50-G48</f>
        <v>189535849.25625038</v>
      </c>
      <c r="I50" s="139"/>
      <c r="J50" s="133"/>
    </row>
    <row r="51" spans="2:23" s="121" customFormat="1" x14ac:dyDescent="0.15">
      <c r="B51" s="140"/>
      <c r="C51" s="141"/>
      <c r="D51" s="142"/>
      <c r="E51" s="143"/>
      <c r="F51" s="144"/>
    </row>
    <row r="52" spans="2:23" s="1" customFormat="1" x14ac:dyDescent="0.15">
      <c r="B52" s="145"/>
      <c r="C52" s="146" t="s">
        <v>53</v>
      </c>
    </row>
    <row r="53" spans="2:23" s="1" customFormat="1" ht="18.75" customHeight="1" x14ac:dyDescent="0.15">
      <c r="B53" s="145"/>
      <c r="C53" s="180" t="s">
        <v>54</v>
      </c>
      <c r="D53" s="180"/>
    </row>
    <row r="54" spans="2:23" ht="15" customHeight="1" x14ac:dyDescent="0.15">
      <c r="C54" s="181" t="str">
        <f>"Nội dung: "&amp;I4&amp;" thanh toán tiền mua căn hộ số " &amp;J1&amp;" dự án Sunshine City"</f>
        <v>Nội dung: ABC thanh toán tiền mua căn hộ số S3-2705 dự án Sunshine City</v>
      </c>
      <c r="D54" s="181"/>
      <c r="E54" s="181"/>
      <c r="F54" s="181"/>
      <c r="R54" s="1"/>
      <c r="S54" s="1"/>
      <c r="T54" s="1"/>
      <c r="U54" s="1"/>
      <c r="V54" s="1"/>
      <c r="W54" s="1"/>
    </row>
    <row r="55" spans="2:23" x14ac:dyDescent="0.15">
      <c r="C55" s="182" t="s">
        <v>55</v>
      </c>
      <c r="D55" s="182"/>
      <c r="E55" s="182"/>
      <c r="R55" s="1"/>
      <c r="S55" s="1"/>
      <c r="T55" s="1"/>
      <c r="U55" s="1"/>
      <c r="V55" s="1"/>
      <c r="W55" s="1"/>
    </row>
    <row r="56" spans="2:23" s="121" customFormat="1" x14ac:dyDescent="0.15">
      <c r="B56" s="120"/>
      <c r="C56" s="147" t="s">
        <v>56</v>
      </c>
      <c r="D56" s="145"/>
      <c r="F56" s="148" t="s">
        <v>57</v>
      </c>
    </row>
    <row r="57" spans="2:23" s="121" customFormat="1" x14ac:dyDescent="0.15">
      <c r="B57" s="120"/>
      <c r="C57" s="147"/>
      <c r="D57" s="145"/>
      <c r="F57" s="148"/>
    </row>
    <row r="58" spans="2:23" s="121" customFormat="1" x14ac:dyDescent="0.15">
      <c r="B58" s="120"/>
      <c r="C58" s="147"/>
      <c r="D58" s="145"/>
      <c r="F58" s="148"/>
    </row>
    <row r="59" spans="2:23" s="121" customFormat="1" x14ac:dyDescent="0.15">
      <c r="B59" s="120"/>
      <c r="C59" s="147"/>
      <c r="D59" s="145"/>
      <c r="F59" s="148"/>
    </row>
    <row r="60" spans="2:23" s="121" customFormat="1" x14ac:dyDescent="0.15">
      <c r="B60" s="120"/>
      <c r="C60" s="147"/>
      <c r="D60" s="145"/>
      <c r="F60" s="148"/>
    </row>
    <row r="61" spans="2:23" s="121" customFormat="1" x14ac:dyDescent="0.15">
      <c r="B61" s="120"/>
      <c r="C61" s="147"/>
      <c r="D61" s="145"/>
      <c r="F61" s="148"/>
    </row>
    <row r="62" spans="2:23" x14ac:dyDescent="0.15">
      <c r="C62" s="149" t="s">
        <v>58</v>
      </c>
      <c r="D62" s="1"/>
      <c r="E62" s="1"/>
      <c r="F62" s="145"/>
      <c r="R62" s="1"/>
      <c r="S62" s="1"/>
      <c r="T62" s="1"/>
      <c r="U62" s="1"/>
      <c r="V62" s="1"/>
      <c r="W62" s="1"/>
    </row>
    <row r="63" spans="2:23" x14ac:dyDescent="0.15">
      <c r="C63" s="175" t="s">
        <v>59</v>
      </c>
      <c r="D63" s="175"/>
      <c r="E63" s="175"/>
      <c r="F63" s="175"/>
      <c r="R63" s="1"/>
      <c r="S63" s="1"/>
      <c r="T63" s="1"/>
      <c r="U63" s="1"/>
      <c r="V63" s="1"/>
      <c r="W63" s="1"/>
    </row>
    <row r="64" spans="2:23" x14ac:dyDescent="0.15">
      <c r="C64" s="175"/>
      <c r="D64" s="175"/>
      <c r="E64" s="175"/>
      <c r="F64" s="175"/>
      <c r="R64" s="1"/>
      <c r="S64" s="1"/>
      <c r="T64" s="1"/>
      <c r="U64" s="1"/>
      <c r="V64" s="1"/>
      <c r="W64" s="1"/>
    </row>
    <row r="65" spans="3:23" x14ac:dyDescent="0.15">
      <c r="C65" s="175"/>
      <c r="D65" s="175"/>
      <c r="E65" s="175"/>
      <c r="F65" s="175"/>
      <c r="R65" s="1"/>
      <c r="S65" s="1"/>
      <c r="T65" s="1"/>
      <c r="U65" s="1"/>
      <c r="V65" s="1"/>
      <c r="W65" s="1"/>
    </row>
    <row r="66" spans="3:23" x14ac:dyDescent="0.15">
      <c r="C66" s="175"/>
      <c r="D66" s="175"/>
      <c r="E66" s="175"/>
      <c r="F66" s="175"/>
      <c r="R66" s="1"/>
      <c r="S66" s="1"/>
      <c r="T66" s="1"/>
      <c r="U66" s="1"/>
      <c r="V66" s="1"/>
      <c r="W66" s="1"/>
    </row>
    <row r="67" spans="3:23" x14ac:dyDescent="0.15">
      <c r="C67" s="3"/>
      <c r="R67" s="1"/>
      <c r="S67" s="1"/>
      <c r="T67" s="1"/>
      <c r="U67" s="1"/>
      <c r="V67" s="1"/>
      <c r="W67" s="1"/>
    </row>
    <row r="68" spans="3:23" x14ac:dyDescent="0.15">
      <c r="C68" s="3"/>
      <c r="R68" s="1"/>
      <c r="S68" s="1"/>
      <c r="T68" s="1"/>
      <c r="U68" s="1"/>
      <c r="V68" s="1"/>
      <c r="W68" s="1"/>
    </row>
    <row r="69" spans="3:23" x14ac:dyDescent="0.15">
      <c r="C69" s="3"/>
      <c r="R69" s="1"/>
      <c r="S69" s="1"/>
      <c r="T69" s="1"/>
      <c r="U69" s="1"/>
      <c r="V69" s="1"/>
      <c r="W69" s="1"/>
    </row>
    <row r="70" spans="3:23" x14ac:dyDescent="0.15">
      <c r="C70" s="3"/>
      <c r="R70" s="1"/>
      <c r="S70" s="1"/>
      <c r="T70" s="1"/>
      <c r="U70" s="1"/>
      <c r="V70" s="1"/>
      <c r="W70" s="1"/>
    </row>
    <row r="71" spans="3:23" x14ac:dyDescent="0.15">
      <c r="C71" s="3"/>
      <c r="R71" s="1"/>
      <c r="S71" s="1"/>
      <c r="T71" s="1"/>
      <c r="U71" s="1"/>
      <c r="V71" s="1"/>
      <c r="W71" s="1"/>
    </row>
    <row r="72" spans="3:23" x14ac:dyDescent="0.15">
      <c r="C72" s="3"/>
      <c r="R72" s="1"/>
      <c r="S72" s="1"/>
      <c r="T72" s="1"/>
      <c r="U72" s="1"/>
      <c r="V72" s="1"/>
      <c r="W72" s="1"/>
    </row>
    <row r="73" spans="3:23" x14ac:dyDescent="0.15">
      <c r="C73" s="3"/>
      <c r="R73" s="1"/>
      <c r="S73" s="1"/>
      <c r="T73" s="1"/>
      <c r="U73" s="1"/>
      <c r="V73" s="1"/>
      <c r="W73" s="1"/>
    </row>
  </sheetData>
  <protectedRanges>
    <protectedRange sqref="F12:F14" name="Range1_1_2"/>
    <protectedRange sqref="E10 F6:F10" name="Range1_3_2"/>
  </protectedRanges>
  <mergeCells count="13">
    <mergeCell ref="C63:F66"/>
    <mergeCell ref="C17:E17"/>
    <mergeCell ref="C19:D19"/>
    <mergeCell ref="B35:B36"/>
    <mergeCell ref="C53:D53"/>
    <mergeCell ref="C54:F54"/>
    <mergeCell ref="C55:E55"/>
    <mergeCell ref="C16:E16"/>
    <mergeCell ref="B1:C1"/>
    <mergeCell ref="B2:F2"/>
    <mergeCell ref="B4:F4"/>
    <mergeCell ref="C7:E7"/>
    <mergeCell ref="C15:D15"/>
  </mergeCells>
  <dataValidations count="4">
    <dataValidation allowBlank="1" showInputMessage="1" showErrorMessage="1" prompt="Chỉ được chỉnh tiến độ ở Tab Summary" sqref="WVM983071:WVM983079 D65567:D65575 JA65567:JA65575 SW65567:SW65575 ACS65567:ACS65575 AMO65567:AMO65575 AWK65567:AWK65575 BGG65567:BGG65575 BQC65567:BQC65575 BZY65567:BZY65575 CJU65567:CJU65575 CTQ65567:CTQ65575 DDM65567:DDM65575 DNI65567:DNI65575 DXE65567:DXE65575 EHA65567:EHA65575 EQW65567:EQW65575 FAS65567:FAS65575 FKO65567:FKO65575 FUK65567:FUK65575 GEG65567:GEG65575 GOC65567:GOC65575 GXY65567:GXY65575 HHU65567:HHU65575 HRQ65567:HRQ65575 IBM65567:IBM65575 ILI65567:ILI65575 IVE65567:IVE65575 JFA65567:JFA65575 JOW65567:JOW65575 JYS65567:JYS65575 KIO65567:KIO65575 KSK65567:KSK65575 LCG65567:LCG65575 LMC65567:LMC65575 LVY65567:LVY65575 MFU65567:MFU65575 MPQ65567:MPQ65575 MZM65567:MZM65575 NJI65567:NJI65575 NTE65567:NTE65575 ODA65567:ODA65575 OMW65567:OMW65575 OWS65567:OWS65575 PGO65567:PGO65575 PQK65567:PQK65575 QAG65567:QAG65575 QKC65567:QKC65575 QTY65567:QTY65575 RDU65567:RDU65575 RNQ65567:RNQ65575 RXM65567:RXM65575 SHI65567:SHI65575 SRE65567:SRE65575 TBA65567:TBA65575 TKW65567:TKW65575 TUS65567:TUS65575 UEO65567:UEO65575 UOK65567:UOK65575 UYG65567:UYG65575 VIC65567:VIC65575 VRY65567:VRY65575 WBU65567:WBU65575 WLQ65567:WLQ65575 WVM65567:WVM65575 D131103:D131111 JA131103:JA131111 SW131103:SW131111 ACS131103:ACS131111 AMO131103:AMO131111 AWK131103:AWK131111 BGG131103:BGG131111 BQC131103:BQC131111 BZY131103:BZY131111 CJU131103:CJU131111 CTQ131103:CTQ131111 DDM131103:DDM131111 DNI131103:DNI131111 DXE131103:DXE131111 EHA131103:EHA131111 EQW131103:EQW131111 FAS131103:FAS131111 FKO131103:FKO131111 FUK131103:FUK131111 GEG131103:GEG131111 GOC131103:GOC131111 GXY131103:GXY131111 HHU131103:HHU131111 HRQ131103:HRQ131111 IBM131103:IBM131111 ILI131103:ILI131111 IVE131103:IVE131111 JFA131103:JFA131111 JOW131103:JOW131111 JYS131103:JYS131111 KIO131103:KIO131111 KSK131103:KSK131111 LCG131103:LCG131111 LMC131103:LMC131111 LVY131103:LVY131111 MFU131103:MFU131111 MPQ131103:MPQ131111 MZM131103:MZM131111 NJI131103:NJI131111 NTE131103:NTE131111 ODA131103:ODA131111 OMW131103:OMW131111 OWS131103:OWS131111 PGO131103:PGO131111 PQK131103:PQK131111 QAG131103:QAG131111 QKC131103:QKC131111 QTY131103:QTY131111 RDU131103:RDU131111 RNQ131103:RNQ131111 RXM131103:RXM131111 SHI131103:SHI131111 SRE131103:SRE131111 TBA131103:TBA131111 TKW131103:TKW131111 TUS131103:TUS131111 UEO131103:UEO131111 UOK131103:UOK131111 UYG131103:UYG131111 VIC131103:VIC131111 VRY131103:VRY131111 WBU131103:WBU131111 WLQ131103:WLQ131111 WVM131103:WVM131111 D196639:D196647 JA196639:JA196647 SW196639:SW196647 ACS196639:ACS196647 AMO196639:AMO196647 AWK196639:AWK196647 BGG196639:BGG196647 BQC196639:BQC196647 BZY196639:BZY196647 CJU196639:CJU196647 CTQ196639:CTQ196647 DDM196639:DDM196647 DNI196639:DNI196647 DXE196639:DXE196647 EHA196639:EHA196647 EQW196639:EQW196647 FAS196639:FAS196647 FKO196639:FKO196647 FUK196639:FUK196647 GEG196639:GEG196647 GOC196639:GOC196647 GXY196639:GXY196647 HHU196639:HHU196647 HRQ196639:HRQ196647 IBM196639:IBM196647 ILI196639:ILI196647 IVE196639:IVE196647 JFA196639:JFA196647 JOW196639:JOW196647 JYS196639:JYS196647 KIO196639:KIO196647 KSK196639:KSK196647 LCG196639:LCG196647 LMC196639:LMC196647 LVY196639:LVY196647 MFU196639:MFU196647 MPQ196639:MPQ196647 MZM196639:MZM196647 NJI196639:NJI196647 NTE196639:NTE196647 ODA196639:ODA196647 OMW196639:OMW196647 OWS196639:OWS196647 PGO196639:PGO196647 PQK196639:PQK196647 QAG196639:QAG196647 QKC196639:QKC196647 QTY196639:QTY196647 RDU196639:RDU196647 RNQ196639:RNQ196647 RXM196639:RXM196647 SHI196639:SHI196647 SRE196639:SRE196647 TBA196639:TBA196647 TKW196639:TKW196647 TUS196639:TUS196647 UEO196639:UEO196647 UOK196639:UOK196647 UYG196639:UYG196647 VIC196639:VIC196647 VRY196639:VRY196647 WBU196639:WBU196647 WLQ196639:WLQ196647 WVM196639:WVM196647 D262175:D262183 JA262175:JA262183 SW262175:SW262183 ACS262175:ACS262183 AMO262175:AMO262183 AWK262175:AWK262183 BGG262175:BGG262183 BQC262175:BQC262183 BZY262175:BZY262183 CJU262175:CJU262183 CTQ262175:CTQ262183 DDM262175:DDM262183 DNI262175:DNI262183 DXE262175:DXE262183 EHA262175:EHA262183 EQW262175:EQW262183 FAS262175:FAS262183 FKO262175:FKO262183 FUK262175:FUK262183 GEG262175:GEG262183 GOC262175:GOC262183 GXY262175:GXY262183 HHU262175:HHU262183 HRQ262175:HRQ262183 IBM262175:IBM262183 ILI262175:ILI262183 IVE262175:IVE262183 JFA262175:JFA262183 JOW262175:JOW262183 JYS262175:JYS262183 KIO262175:KIO262183 KSK262175:KSK262183 LCG262175:LCG262183 LMC262175:LMC262183 LVY262175:LVY262183 MFU262175:MFU262183 MPQ262175:MPQ262183 MZM262175:MZM262183 NJI262175:NJI262183 NTE262175:NTE262183 ODA262175:ODA262183 OMW262175:OMW262183 OWS262175:OWS262183 PGO262175:PGO262183 PQK262175:PQK262183 QAG262175:QAG262183 QKC262175:QKC262183 QTY262175:QTY262183 RDU262175:RDU262183 RNQ262175:RNQ262183 RXM262175:RXM262183 SHI262175:SHI262183 SRE262175:SRE262183 TBA262175:TBA262183 TKW262175:TKW262183 TUS262175:TUS262183 UEO262175:UEO262183 UOK262175:UOK262183 UYG262175:UYG262183 VIC262175:VIC262183 VRY262175:VRY262183 WBU262175:WBU262183 WLQ262175:WLQ262183 WVM262175:WVM262183 D327711:D327719 JA327711:JA327719 SW327711:SW327719 ACS327711:ACS327719 AMO327711:AMO327719 AWK327711:AWK327719 BGG327711:BGG327719 BQC327711:BQC327719 BZY327711:BZY327719 CJU327711:CJU327719 CTQ327711:CTQ327719 DDM327711:DDM327719 DNI327711:DNI327719 DXE327711:DXE327719 EHA327711:EHA327719 EQW327711:EQW327719 FAS327711:FAS327719 FKO327711:FKO327719 FUK327711:FUK327719 GEG327711:GEG327719 GOC327711:GOC327719 GXY327711:GXY327719 HHU327711:HHU327719 HRQ327711:HRQ327719 IBM327711:IBM327719 ILI327711:ILI327719 IVE327711:IVE327719 JFA327711:JFA327719 JOW327711:JOW327719 JYS327711:JYS327719 KIO327711:KIO327719 KSK327711:KSK327719 LCG327711:LCG327719 LMC327711:LMC327719 LVY327711:LVY327719 MFU327711:MFU327719 MPQ327711:MPQ327719 MZM327711:MZM327719 NJI327711:NJI327719 NTE327711:NTE327719 ODA327711:ODA327719 OMW327711:OMW327719 OWS327711:OWS327719 PGO327711:PGO327719 PQK327711:PQK327719 QAG327711:QAG327719 QKC327711:QKC327719 QTY327711:QTY327719 RDU327711:RDU327719 RNQ327711:RNQ327719 RXM327711:RXM327719 SHI327711:SHI327719 SRE327711:SRE327719 TBA327711:TBA327719 TKW327711:TKW327719 TUS327711:TUS327719 UEO327711:UEO327719 UOK327711:UOK327719 UYG327711:UYG327719 VIC327711:VIC327719 VRY327711:VRY327719 WBU327711:WBU327719 WLQ327711:WLQ327719 WVM327711:WVM327719 D393247:D393255 JA393247:JA393255 SW393247:SW393255 ACS393247:ACS393255 AMO393247:AMO393255 AWK393247:AWK393255 BGG393247:BGG393255 BQC393247:BQC393255 BZY393247:BZY393255 CJU393247:CJU393255 CTQ393247:CTQ393255 DDM393247:DDM393255 DNI393247:DNI393255 DXE393247:DXE393255 EHA393247:EHA393255 EQW393247:EQW393255 FAS393247:FAS393255 FKO393247:FKO393255 FUK393247:FUK393255 GEG393247:GEG393255 GOC393247:GOC393255 GXY393247:GXY393255 HHU393247:HHU393255 HRQ393247:HRQ393255 IBM393247:IBM393255 ILI393247:ILI393255 IVE393247:IVE393255 JFA393247:JFA393255 JOW393247:JOW393255 JYS393247:JYS393255 KIO393247:KIO393255 KSK393247:KSK393255 LCG393247:LCG393255 LMC393247:LMC393255 LVY393247:LVY393255 MFU393247:MFU393255 MPQ393247:MPQ393255 MZM393247:MZM393255 NJI393247:NJI393255 NTE393247:NTE393255 ODA393247:ODA393255 OMW393247:OMW393255 OWS393247:OWS393255 PGO393247:PGO393255 PQK393247:PQK393255 QAG393247:QAG393255 QKC393247:QKC393255 QTY393247:QTY393255 RDU393247:RDU393255 RNQ393247:RNQ393255 RXM393247:RXM393255 SHI393247:SHI393255 SRE393247:SRE393255 TBA393247:TBA393255 TKW393247:TKW393255 TUS393247:TUS393255 UEO393247:UEO393255 UOK393247:UOK393255 UYG393247:UYG393255 VIC393247:VIC393255 VRY393247:VRY393255 WBU393247:WBU393255 WLQ393247:WLQ393255 WVM393247:WVM393255 D458783:D458791 JA458783:JA458791 SW458783:SW458791 ACS458783:ACS458791 AMO458783:AMO458791 AWK458783:AWK458791 BGG458783:BGG458791 BQC458783:BQC458791 BZY458783:BZY458791 CJU458783:CJU458791 CTQ458783:CTQ458791 DDM458783:DDM458791 DNI458783:DNI458791 DXE458783:DXE458791 EHA458783:EHA458791 EQW458783:EQW458791 FAS458783:FAS458791 FKO458783:FKO458791 FUK458783:FUK458791 GEG458783:GEG458791 GOC458783:GOC458791 GXY458783:GXY458791 HHU458783:HHU458791 HRQ458783:HRQ458791 IBM458783:IBM458791 ILI458783:ILI458791 IVE458783:IVE458791 JFA458783:JFA458791 JOW458783:JOW458791 JYS458783:JYS458791 KIO458783:KIO458791 KSK458783:KSK458791 LCG458783:LCG458791 LMC458783:LMC458791 LVY458783:LVY458791 MFU458783:MFU458791 MPQ458783:MPQ458791 MZM458783:MZM458791 NJI458783:NJI458791 NTE458783:NTE458791 ODA458783:ODA458791 OMW458783:OMW458791 OWS458783:OWS458791 PGO458783:PGO458791 PQK458783:PQK458791 QAG458783:QAG458791 QKC458783:QKC458791 QTY458783:QTY458791 RDU458783:RDU458791 RNQ458783:RNQ458791 RXM458783:RXM458791 SHI458783:SHI458791 SRE458783:SRE458791 TBA458783:TBA458791 TKW458783:TKW458791 TUS458783:TUS458791 UEO458783:UEO458791 UOK458783:UOK458791 UYG458783:UYG458791 VIC458783:VIC458791 VRY458783:VRY458791 WBU458783:WBU458791 WLQ458783:WLQ458791 WVM458783:WVM458791 D524319:D524327 JA524319:JA524327 SW524319:SW524327 ACS524319:ACS524327 AMO524319:AMO524327 AWK524319:AWK524327 BGG524319:BGG524327 BQC524319:BQC524327 BZY524319:BZY524327 CJU524319:CJU524327 CTQ524319:CTQ524327 DDM524319:DDM524327 DNI524319:DNI524327 DXE524319:DXE524327 EHA524319:EHA524327 EQW524319:EQW524327 FAS524319:FAS524327 FKO524319:FKO524327 FUK524319:FUK524327 GEG524319:GEG524327 GOC524319:GOC524327 GXY524319:GXY524327 HHU524319:HHU524327 HRQ524319:HRQ524327 IBM524319:IBM524327 ILI524319:ILI524327 IVE524319:IVE524327 JFA524319:JFA524327 JOW524319:JOW524327 JYS524319:JYS524327 KIO524319:KIO524327 KSK524319:KSK524327 LCG524319:LCG524327 LMC524319:LMC524327 LVY524319:LVY524327 MFU524319:MFU524327 MPQ524319:MPQ524327 MZM524319:MZM524327 NJI524319:NJI524327 NTE524319:NTE524327 ODA524319:ODA524327 OMW524319:OMW524327 OWS524319:OWS524327 PGO524319:PGO524327 PQK524319:PQK524327 QAG524319:QAG524327 QKC524319:QKC524327 QTY524319:QTY524327 RDU524319:RDU524327 RNQ524319:RNQ524327 RXM524319:RXM524327 SHI524319:SHI524327 SRE524319:SRE524327 TBA524319:TBA524327 TKW524319:TKW524327 TUS524319:TUS524327 UEO524319:UEO524327 UOK524319:UOK524327 UYG524319:UYG524327 VIC524319:VIC524327 VRY524319:VRY524327 WBU524319:WBU524327 WLQ524319:WLQ524327 WVM524319:WVM524327 D589855:D589863 JA589855:JA589863 SW589855:SW589863 ACS589855:ACS589863 AMO589855:AMO589863 AWK589855:AWK589863 BGG589855:BGG589863 BQC589855:BQC589863 BZY589855:BZY589863 CJU589855:CJU589863 CTQ589855:CTQ589863 DDM589855:DDM589863 DNI589855:DNI589863 DXE589855:DXE589863 EHA589855:EHA589863 EQW589855:EQW589863 FAS589855:FAS589863 FKO589855:FKO589863 FUK589855:FUK589863 GEG589855:GEG589863 GOC589855:GOC589863 GXY589855:GXY589863 HHU589855:HHU589863 HRQ589855:HRQ589863 IBM589855:IBM589863 ILI589855:ILI589863 IVE589855:IVE589863 JFA589855:JFA589863 JOW589855:JOW589863 JYS589855:JYS589863 KIO589855:KIO589863 KSK589855:KSK589863 LCG589855:LCG589863 LMC589855:LMC589863 LVY589855:LVY589863 MFU589855:MFU589863 MPQ589855:MPQ589863 MZM589855:MZM589863 NJI589855:NJI589863 NTE589855:NTE589863 ODA589855:ODA589863 OMW589855:OMW589863 OWS589855:OWS589863 PGO589855:PGO589863 PQK589855:PQK589863 QAG589855:QAG589863 QKC589855:QKC589863 QTY589855:QTY589863 RDU589855:RDU589863 RNQ589855:RNQ589863 RXM589855:RXM589863 SHI589855:SHI589863 SRE589855:SRE589863 TBA589855:TBA589863 TKW589855:TKW589863 TUS589855:TUS589863 UEO589855:UEO589863 UOK589855:UOK589863 UYG589855:UYG589863 VIC589855:VIC589863 VRY589855:VRY589863 WBU589855:WBU589863 WLQ589855:WLQ589863 WVM589855:WVM589863 D655391:D655399 JA655391:JA655399 SW655391:SW655399 ACS655391:ACS655399 AMO655391:AMO655399 AWK655391:AWK655399 BGG655391:BGG655399 BQC655391:BQC655399 BZY655391:BZY655399 CJU655391:CJU655399 CTQ655391:CTQ655399 DDM655391:DDM655399 DNI655391:DNI655399 DXE655391:DXE655399 EHA655391:EHA655399 EQW655391:EQW655399 FAS655391:FAS655399 FKO655391:FKO655399 FUK655391:FUK655399 GEG655391:GEG655399 GOC655391:GOC655399 GXY655391:GXY655399 HHU655391:HHU655399 HRQ655391:HRQ655399 IBM655391:IBM655399 ILI655391:ILI655399 IVE655391:IVE655399 JFA655391:JFA655399 JOW655391:JOW655399 JYS655391:JYS655399 KIO655391:KIO655399 KSK655391:KSK655399 LCG655391:LCG655399 LMC655391:LMC655399 LVY655391:LVY655399 MFU655391:MFU655399 MPQ655391:MPQ655399 MZM655391:MZM655399 NJI655391:NJI655399 NTE655391:NTE655399 ODA655391:ODA655399 OMW655391:OMW655399 OWS655391:OWS655399 PGO655391:PGO655399 PQK655391:PQK655399 QAG655391:QAG655399 QKC655391:QKC655399 QTY655391:QTY655399 RDU655391:RDU655399 RNQ655391:RNQ655399 RXM655391:RXM655399 SHI655391:SHI655399 SRE655391:SRE655399 TBA655391:TBA655399 TKW655391:TKW655399 TUS655391:TUS655399 UEO655391:UEO655399 UOK655391:UOK655399 UYG655391:UYG655399 VIC655391:VIC655399 VRY655391:VRY655399 WBU655391:WBU655399 WLQ655391:WLQ655399 WVM655391:WVM655399 D720927:D720935 JA720927:JA720935 SW720927:SW720935 ACS720927:ACS720935 AMO720927:AMO720935 AWK720927:AWK720935 BGG720927:BGG720935 BQC720927:BQC720935 BZY720927:BZY720935 CJU720927:CJU720935 CTQ720927:CTQ720935 DDM720927:DDM720935 DNI720927:DNI720935 DXE720927:DXE720935 EHA720927:EHA720935 EQW720927:EQW720935 FAS720927:FAS720935 FKO720927:FKO720935 FUK720927:FUK720935 GEG720927:GEG720935 GOC720927:GOC720935 GXY720927:GXY720935 HHU720927:HHU720935 HRQ720927:HRQ720935 IBM720927:IBM720935 ILI720927:ILI720935 IVE720927:IVE720935 JFA720927:JFA720935 JOW720927:JOW720935 JYS720927:JYS720935 KIO720927:KIO720935 KSK720927:KSK720935 LCG720927:LCG720935 LMC720927:LMC720935 LVY720927:LVY720935 MFU720927:MFU720935 MPQ720927:MPQ720935 MZM720927:MZM720935 NJI720927:NJI720935 NTE720927:NTE720935 ODA720927:ODA720935 OMW720927:OMW720935 OWS720927:OWS720935 PGO720927:PGO720935 PQK720927:PQK720935 QAG720927:QAG720935 QKC720927:QKC720935 QTY720927:QTY720935 RDU720927:RDU720935 RNQ720927:RNQ720935 RXM720927:RXM720935 SHI720927:SHI720935 SRE720927:SRE720935 TBA720927:TBA720935 TKW720927:TKW720935 TUS720927:TUS720935 UEO720927:UEO720935 UOK720927:UOK720935 UYG720927:UYG720935 VIC720927:VIC720935 VRY720927:VRY720935 WBU720927:WBU720935 WLQ720927:WLQ720935 WVM720927:WVM720935 D786463:D786471 JA786463:JA786471 SW786463:SW786471 ACS786463:ACS786471 AMO786463:AMO786471 AWK786463:AWK786471 BGG786463:BGG786471 BQC786463:BQC786471 BZY786463:BZY786471 CJU786463:CJU786471 CTQ786463:CTQ786471 DDM786463:DDM786471 DNI786463:DNI786471 DXE786463:DXE786471 EHA786463:EHA786471 EQW786463:EQW786471 FAS786463:FAS786471 FKO786463:FKO786471 FUK786463:FUK786471 GEG786463:GEG786471 GOC786463:GOC786471 GXY786463:GXY786471 HHU786463:HHU786471 HRQ786463:HRQ786471 IBM786463:IBM786471 ILI786463:ILI786471 IVE786463:IVE786471 JFA786463:JFA786471 JOW786463:JOW786471 JYS786463:JYS786471 KIO786463:KIO786471 KSK786463:KSK786471 LCG786463:LCG786471 LMC786463:LMC786471 LVY786463:LVY786471 MFU786463:MFU786471 MPQ786463:MPQ786471 MZM786463:MZM786471 NJI786463:NJI786471 NTE786463:NTE786471 ODA786463:ODA786471 OMW786463:OMW786471 OWS786463:OWS786471 PGO786463:PGO786471 PQK786463:PQK786471 QAG786463:QAG786471 QKC786463:QKC786471 QTY786463:QTY786471 RDU786463:RDU786471 RNQ786463:RNQ786471 RXM786463:RXM786471 SHI786463:SHI786471 SRE786463:SRE786471 TBA786463:TBA786471 TKW786463:TKW786471 TUS786463:TUS786471 UEO786463:UEO786471 UOK786463:UOK786471 UYG786463:UYG786471 VIC786463:VIC786471 VRY786463:VRY786471 WBU786463:WBU786471 WLQ786463:WLQ786471 WVM786463:WVM786471 D851999:D852007 JA851999:JA852007 SW851999:SW852007 ACS851999:ACS852007 AMO851999:AMO852007 AWK851999:AWK852007 BGG851999:BGG852007 BQC851999:BQC852007 BZY851999:BZY852007 CJU851999:CJU852007 CTQ851999:CTQ852007 DDM851999:DDM852007 DNI851999:DNI852007 DXE851999:DXE852007 EHA851999:EHA852007 EQW851999:EQW852007 FAS851999:FAS852007 FKO851999:FKO852007 FUK851999:FUK852007 GEG851999:GEG852007 GOC851999:GOC852007 GXY851999:GXY852007 HHU851999:HHU852007 HRQ851999:HRQ852007 IBM851999:IBM852007 ILI851999:ILI852007 IVE851999:IVE852007 JFA851999:JFA852007 JOW851999:JOW852007 JYS851999:JYS852007 KIO851999:KIO852007 KSK851999:KSK852007 LCG851999:LCG852007 LMC851999:LMC852007 LVY851999:LVY852007 MFU851999:MFU852007 MPQ851999:MPQ852007 MZM851999:MZM852007 NJI851999:NJI852007 NTE851999:NTE852007 ODA851999:ODA852007 OMW851999:OMW852007 OWS851999:OWS852007 PGO851999:PGO852007 PQK851999:PQK852007 QAG851999:QAG852007 QKC851999:QKC852007 QTY851999:QTY852007 RDU851999:RDU852007 RNQ851999:RNQ852007 RXM851999:RXM852007 SHI851999:SHI852007 SRE851999:SRE852007 TBA851999:TBA852007 TKW851999:TKW852007 TUS851999:TUS852007 UEO851999:UEO852007 UOK851999:UOK852007 UYG851999:UYG852007 VIC851999:VIC852007 VRY851999:VRY852007 WBU851999:WBU852007 WLQ851999:WLQ852007 WVM851999:WVM852007 D917535:D917543 JA917535:JA917543 SW917535:SW917543 ACS917535:ACS917543 AMO917535:AMO917543 AWK917535:AWK917543 BGG917535:BGG917543 BQC917535:BQC917543 BZY917535:BZY917543 CJU917535:CJU917543 CTQ917535:CTQ917543 DDM917535:DDM917543 DNI917535:DNI917543 DXE917535:DXE917543 EHA917535:EHA917543 EQW917535:EQW917543 FAS917535:FAS917543 FKO917535:FKO917543 FUK917535:FUK917543 GEG917535:GEG917543 GOC917535:GOC917543 GXY917535:GXY917543 HHU917535:HHU917543 HRQ917535:HRQ917543 IBM917535:IBM917543 ILI917535:ILI917543 IVE917535:IVE917543 JFA917535:JFA917543 JOW917535:JOW917543 JYS917535:JYS917543 KIO917535:KIO917543 KSK917535:KSK917543 LCG917535:LCG917543 LMC917535:LMC917543 LVY917535:LVY917543 MFU917535:MFU917543 MPQ917535:MPQ917543 MZM917535:MZM917543 NJI917535:NJI917543 NTE917535:NTE917543 ODA917535:ODA917543 OMW917535:OMW917543 OWS917535:OWS917543 PGO917535:PGO917543 PQK917535:PQK917543 QAG917535:QAG917543 QKC917535:QKC917543 QTY917535:QTY917543 RDU917535:RDU917543 RNQ917535:RNQ917543 RXM917535:RXM917543 SHI917535:SHI917543 SRE917535:SRE917543 TBA917535:TBA917543 TKW917535:TKW917543 TUS917535:TUS917543 UEO917535:UEO917543 UOK917535:UOK917543 UYG917535:UYG917543 VIC917535:VIC917543 VRY917535:VRY917543 WBU917535:WBU917543 WLQ917535:WLQ917543 WVM917535:WVM917543 D983071:D983079 JA983071:JA983079 SW983071:SW983079 ACS983071:ACS983079 AMO983071:AMO983079 AWK983071:AWK983079 BGG983071:BGG983079 BQC983071:BQC983079 BZY983071:BZY983079 CJU983071:CJU983079 CTQ983071:CTQ983079 DDM983071:DDM983079 DNI983071:DNI983079 DXE983071:DXE983079 EHA983071:EHA983079 EQW983071:EQW983079 FAS983071:FAS983079 FKO983071:FKO983079 FUK983071:FUK983079 GEG983071:GEG983079 GOC983071:GOC983079 GXY983071:GXY983079 HHU983071:HHU983079 HRQ983071:HRQ983079 IBM983071:IBM983079 ILI983071:ILI983079 IVE983071:IVE983079 JFA983071:JFA983079 JOW983071:JOW983079 JYS983071:JYS983079 KIO983071:KIO983079 KSK983071:KSK983079 LCG983071:LCG983079 LMC983071:LMC983079 LVY983071:LVY983079 MFU983071:MFU983079 MPQ983071:MPQ983079 MZM983071:MZM983079 NJI983071:NJI983079 NTE983071:NTE983079 ODA983071:ODA983079 OMW983071:OMW983079 OWS983071:OWS983079 PGO983071:PGO983079 PQK983071:PQK983079 QAG983071:QAG983079 QKC983071:QKC983079 QTY983071:QTY983079 RDU983071:RDU983079 RNQ983071:RNQ983079 RXM983071:RXM983079 SHI983071:SHI983079 SRE983071:SRE983079 TBA983071:TBA983079 TKW983071:TKW983079 TUS983071:TUS983079 UEO983071:UEO983079 UOK983071:UOK983079 UYG983071:UYG983079 VIC983071:VIC983079 VRY983071:VRY983079 WBU983071:WBU983079 WLQ983071:WLQ983079 JA34:JA40 SW34:SW40 ACS34:ACS40 AMO34:AMO40 AWK34:AWK40 BGG34:BGG40 BQC34:BQC40 BZY34:BZY40 CJU34:CJU40 CTQ34:CTQ40 DDM34:DDM40 DNI34:DNI40 DXE34:DXE40 EHA34:EHA40 EQW34:EQW40 FAS34:FAS40 FKO34:FKO40 FUK34:FUK40 GEG34:GEG40 GOC34:GOC40 GXY34:GXY40 HHU34:HHU40 HRQ34:HRQ40 IBM34:IBM40 ILI34:ILI40 IVE34:IVE40 JFA34:JFA40 JOW34:JOW40 JYS34:JYS40 KIO34:KIO40 KSK34:KSK40 LCG34:LCG40 LMC34:LMC40 LVY34:LVY40 MFU34:MFU40 MPQ34:MPQ40 MZM34:MZM40 NJI34:NJI40 NTE34:NTE40 ODA34:ODA40 OMW34:OMW40 OWS34:OWS40 PGO34:PGO40 PQK34:PQK40 QAG34:QAG40 QKC34:QKC40 QTY34:QTY40 RDU34:RDU40 RNQ34:RNQ40 RXM34:RXM40 SHI34:SHI40 SRE34:SRE40 TBA34:TBA40 TKW34:TKW40 TUS34:TUS40 UEO34:UEO40 UOK34:UOK40 UYG34:UYG40 VIC34:VIC40 VRY34:VRY40 WBU34:WBU40 WLQ34:WLQ40 WVM34:WVM40 D34:D40" xr:uid="{00000000-0002-0000-0000-000000000000}"/>
    <dataValidation type="list" allowBlank="1" showInputMessage="1" showErrorMessage="1" sqref="D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D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D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D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D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D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D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D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D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D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D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D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D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D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D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D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00000000-0002-0000-0000-000001000000}">
      <formula1>"S1,S2,S3,S4,S5,S6"</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D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D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D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D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D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D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D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D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D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D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D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D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D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D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D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000-000002000000}">
      <formula1>$I$2:$I$5</formula1>
    </dataValidation>
    <dataValidation type="list" allowBlank="1" showInputMessage="1" showErrorMessage="1" sqref="WVO983045 F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F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F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F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F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F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F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F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F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F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F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F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F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F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F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xr:uid="{00000000-0002-0000-0000-000003000000}">
      <formula1>"Có, Không"</formula1>
    </dataValidation>
  </dataValidations>
  <pageMargins left="0.17" right="0.17" top="0.65" bottom="0.78" header="0.18" footer="0.88"/>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1"/>
  <sheetViews>
    <sheetView topLeftCell="B1" workbookViewId="0">
      <selection activeCell="G1" sqref="G1:K1048576"/>
    </sheetView>
  </sheetViews>
  <sheetFormatPr defaultRowHeight="13.5" x14ac:dyDescent="0.15"/>
  <cols>
    <col min="1" max="1" width="0.98046875" style="3" hidden="1" customWidth="1"/>
    <col min="2" max="2" width="4.65625" style="6" customWidth="1"/>
    <col min="3" max="3" width="52.22265625" style="121" customWidth="1"/>
    <col min="4" max="4" width="19.734375" style="3" customWidth="1"/>
    <col min="5" max="5" width="7.84375" style="3" customWidth="1"/>
    <col min="6" max="6" width="15.93359375" style="3" customWidth="1"/>
    <col min="7" max="7" width="15.56640625" style="3" hidden="1" customWidth="1"/>
    <col min="8" max="8" width="10.41796875" style="3" hidden="1" customWidth="1"/>
    <col min="9" max="9" width="23.046875" style="3" hidden="1" customWidth="1"/>
    <col min="10" max="10" width="20.71484375" style="3" hidden="1" customWidth="1"/>
    <col min="11" max="11" width="17.8984375" style="3" hidden="1" customWidth="1"/>
    <col min="12" max="12" width="20.47265625" style="3" bestFit="1" customWidth="1"/>
    <col min="13" max="13" width="14.953125" style="3" bestFit="1" customWidth="1"/>
    <col min="14" max="14" width="9.55859375" style="3" bestFit="1" customWidth="1"/>
    <col min="15" max="15" width="9.19140625" style="3"/>
    <col min="16" max="16" width="16.546875" style="3" bestFit="1" customWidth="1"/>
    <col min="17" max="17" width="12.2578125" style="3" bestFit="1" customWidth="1"/>
    <col min="18" max="18" width="13.97265625" style="3" bestFit="1" customWidth="1"/>
    <col min="19" max="19" width="14.5859375" style="3" customWidth="1"/>
    <col min="20" max="20" width="20.2265625" style="3" customWidth="1"/>
    <col min="21" max="21" width="19" style="3" customWidth="1"/>
    <col min="22" max="22" width="19.12109375" style="3" customWidth="1"/>
    <col min="23" max="259" width="9.19140625" style="3"/>
    <col min="260" max="260" width="51.85546875" style="3" customWidth="1"/>
    <col min="261" max="261" width="11.765625" style="3" customWidth="1"/>
    <col min="262" max="262" width="7.84375" style="3" customWidth="1"/>
    <col min="263" max="263" width="17.52734375" style="3" bestFit="1" customWidth="1"/>
    <col min="264" max="264" width="1.9609375" style="3" customWidth="1"/>
    <col min="265" max="265" width="18.38671875" style="3" customWidth="1"/>
    <col min="266" max="267" width="12.13671875" style="3" customWidth="1"/>
    <col min="268" max="268" width="9.19140625" style="3"/>
    <col min="269" max="269" width="14.953125" style="3" bestFit="1" customWidth="1"/>
    <col min="270" max="270" width="9.55859375" style="3" bestFit="1" customWidth="1"/>
    <col min="271" max="271" width="9.19140625" style="3"/>
    <col min="272" max="272" width="16.546875" style="3" bestFit="1" customWidth="1"/>
    <col min="273" max="273" width="12.2578125" style="3" bestFit="1" customWidth="1"/>
    <col min="274" max="274" width="13.97265625" style="3" bestFit="1" customWidth="1"/>
    <col min="275" max="275" width="14.5859375" style="3" customWidth="1"/>
    <col min="276" max="276" width="20.2265625" style="3" customWidth="1"/>
    <col min="277" max="277" width="19" style="3" customWidth="1"/>
    <col min="278" max="278" width="19.12109375" style="3" customWidth="1"/>
    <col min="279" max="515" width="9.19140625" style="3"/>
    <col min="516" max="516" width="51.85546875" style="3" customWidth="1"/>
    <col min="517" max="517" width="11.765625" style="3" customWidth="1"/>
    <col min="518" max="518" width="7.84375" style="3" customWidth="1"/>
    <col min="519" max="519" width="17.52734375" style="3" bestFit="1" customWidth="1"/>
    <col min="520" max="520" width="1.9609375" style="3" customWidth="1"/>
    <col min="521" max="521" width="18.38671875" style="3" customWidth="1"/>
    <col min="522" max="523" width="12.13671875" style="3" customWidth="1"/>
    <col min="524" max="524" width="9.19140625" style="3"/>
    <col min="525" max="525" width="14.953125" style="3" bestFit="1" customWidth="1"/>
    <col min="526" max="526" width="9.55859375" style="3" bestFit="1" customWidth="1"/>
    <col min="527" max="527" width="9.19140625" style="3"/>
    <col min="528" max="528" width="16.546875" style="3" bestFit="1" customWidth="1"/>
    <col min="529" max="529" width="12.2578125" style="3" bestFit="1" customWidth="1"/>
    <col min="530" max="530" width="13.97265625" style="3" bestFit="1" customWidth="1"/>
    <col min="531" max="531" width="14.5859375" style="3" customWidth="1"/>
    <col min="532" max="532" width="20.2265625" style="3" customWidth="1"/>
    <col min="533" max="533" width="19" style="3" customWidth="1"/>
    <col min="534" max="534" width="19.12109375" style="3" customWidth="1"/>
    <col min="535" max="771" width="9.19140625" style="3"/>
    <col min="772" max="772" width="51.85546875" style="3" customWidth="1"/>
    <col min="773" max="773" width="11.765625" style="3" customWidth="1"/>
    <col min="774" max="774" width="7.84375" style="3" customWidth="1"/>
    <col min="775" max="775" width="17.52734375" style="3" bestFit="1" customWidth="1"/>
    <col min="776" max="776" width="1.9609375" style="3" customWidth="1"/>
    <col min="777" max="777" width="18.38671875" style="3" customWidth="1"/>
    <col min="778" max="779" width="12.13671875" style="3" customWidth="1"/>
    <col min="780" max="780" width="9.19140625" style="3"/>
    <col min="781" max="781" width="14.953125" style="3" bestFit="1" customWidth="1"/>
    <col min="782" max="782" width="9.55859375" style="3" bestFit="1" customWidth="1"/>
    <col min="783" max="783" width="9.19140625" style="3"/>
    <col min="784" max="784" width="16.546875" style="3" bestFit="1" customWidth="1"/>
    <col min="785" max="785" width="12.2578125" style="3" bestFit="1" customWidth="1"/>
    <col min="786" max="786" width="13.97265625" style="3" bestFit="1" customWidth="1"/>
    <col min="787" max="787" width="14.5859375" style="3" customWidth="1"/>
    <col min="788" max="788" width="20.2265625" style="3" customWidth="1"/>
    <col min="789" max="789" width="19" style="3" customWidth="1"/>
    <col min="790" max="790" width="19.12109375" style="3" customWidth="1"/>
    <col min="791" max="1027" width="9.19140625" style="3"/>
    <col min="1028" max="1028" width="51.85546875" style="3" customWidth="1"/>
    <col min="1029" max="1029" width="11.765625" style="3" customWidth="1"/>
    <col min="1030" max="1030" width="7.84375" style="3" customWidth="1"/>
    <col min="1031" max="1031" width="17.52734375" style="3" bestFit="1" customWidth="1"/>
    <col min="1032" max="1032" width="1.9609375" style="3" customWidth="1"/>
    <col min="1033" max="1033" width="18.38671875" style="3" customWidth="1"/>
    <col min="1034" max="1035" width="12.13671875" style="3" customWidth="1"/>
    <col min="1036" max="1036" width="9.19140625" style="3"/>
    <col min="1037" max="1037" width="14.953125" style="3" bestFit="1" customWidth="1"/>
    <col min="1038" max="1038" width="9.55859375" style="3" bestFit="1" customWidth="1"/>
    <col min="1039" max="1039" width="9.19140625" style="3"/>
    <col min="1040" max="1040" width="16.546875" style="3" bestFit="1" customWidth="1"/>
    <col min="1041" max="1041" width="12.2578125" style="3" bestFit="1" customWidth="1"/>
    <col min="1042" max="1042" width="13.97265625" style="3" bestFit="1" customWidth="1"/>
    <col min="1043" max="1043" width="14.5859375" style="3" customWidth="1"/>
    <col min="1044" max="1044" width="20.2265625" style="3" customWidth="1"/>
    <col min="1045" max="1045" width="19" style="3" customWidth="1"/>
    <col min="1046" max="1046" width="19.12109375" style="3" customWidth="1"/>
    <col min="1047" max="1283" width="9.19140625" style="3"/>
    <col min="1284" max="1284" width="51.85546875" style="3" customWidth="1"/>
    <col min="1285" max="1285" width="11.765625" style="3" customWidth="1"/>
    <col min="1286" max="1286" width="7.84375" style="3" customWidth="1"/>
    <col min="1287" max="1287" width="17.52734375" style="3" bestFit="1" customWidth="1"/>
    <col min="1288" max="1288" width="1.9609375" style="3" customWidth="1"/>
    <col min="1289" max="1289" width="18.38671875" style="3" customWidth="1"/>
    <col min="1290" max="1291" width="12.13671875" style="3" customWidth="1"/>
    <col min="1292" max="1292" width="9.19140625" style="3"/>
    <col min="1293" max="1293" width="14.953125" style="3" bestFit="1" customWidth="1"/>
    <col min="1294" max="1294" width="9.55859375" style="3" bestFit="1" customWidth="1"/>
    <col min="1295" max="1295" width="9.19140625" style="3"/>
    <col min="1296" max="1296" width="16.546875" style="3" bestFit="1" customWidth="1"/>
    <col min="1297" max="1297" width="12.2578125" style="3" bestFit="1" customWidth="1"/>
    <col min="1298" max="1298" width="13.97265625" style="3" bestFit="1" customWidth="1"/>
    <col min="1299" max="1299" width="14.5859375" style="3" customWidth="1"/>
    <col min="1300" max="1300" width="20.2265625" style="3" customWidth="1"/>
    <col min="1301" max="1301" width="19" style="3" customWidth="1"/>
    <col min="1302" max="1302" width="19.12109375" style="3" customWidth="1"/>
    <col min="1303" max="1539" width="9.19140625" style="3"/>
    <col min="1540" max="1540" width="51.85546875" style="3" customWidth="1"/>
    <col min="1541" max="1541" width="11.765625" style="3" customWidth="1"/>
    <col min="1542" max="1542" width="7.84375" style="3" customWidth="1"/>
    <col min="1543" max="1543" width="17.52734375" style="3" bestFit="1" customWidth="1"/>
    <col min="1544" max="1544" width="1.9609375" style="3" customWidth="1"/>
    <col min="1545" max="1545" width="18.38671875" style="3" customWidth="1"/>
    <col min="1546" max="1547" width="12.13671875" style="3" customWidth="1"/>
    <col min="1548" max="1548" width="9.19140625" style="3"/>
    <col min="1549" max="1549" width="14.953125" style="3" bestFit="1" customWidth="1"/>
    <col min="1550" max="1550" width="9.55859375" style="3" bestFit="1" customWidth="1"/>
    <col min="1551" max="1551" width="9.19140625" style="3"/>
    <col min="1552" max="1552" width="16.546875" style="3" bestFit="1" customWidth="1"/>
    <col min="1553" max="1553" width="12.2578125" style="3" bestFit="1" customWidth="1"/>
    <col min="1554" max="1554" width="13.97265625" style="3" bestFit="1" customWidth="1"/>
    <col min="1555" max="1555" width="14.5859375" style="3" customWidth="1"/>
    <col min="1556" max="1556" width="20.2265625" style="3" customWidth="1"/>
    <col min="1557" max="1557" width="19" style="3" customWidth="1"/>
    <col min="1558" max="1558" width="19.12109375" style="3" customWidth="1"/>
    <col min="1559" max="1795" width="9.19140625" style="3"/>
    <col min="1796" max="1796" width="51.85546875" style="3" customWidth="1"/>
    <col min="1797" max="1797" width="11.765625" style="3" customWidth="1"/>
    <col min="1798" max="1798" width="7.84375" style="3" customWidth="1"/>
    <col min="1799" max="1799" width="17.52734375" style="3" bestFit="1" customWidth="1"/>
    <col min="1800" max="1800" width="1.9609375" style="3" customWidth="1"/>
    <col min="1801" max="1801" width="18.38671875" style="3" customWidth="1"/>
    <col min="1802" max="1803" width="12.13671875" style="3" customWidth="1"/>
    <col min="1804" max="1804" width="9.19140625" style="3"/>
    <col min="1805" max="1805" width="14.953125" style="3" bestFit="1" customWidth="1"/>
    <col min="1806" max="1806" width="9.55859375" style="3" bestFit="1" customWidth="1"/>
    <col min="1807" max="1807" width="9.19140625" style="3"/>
    <col min="1808" max="1808" width="16.546875" style="3" bestFit="1" customWidth="1"/>
    <col min="1809" max="1809" width="12.2578125" style="3" bestFit="1" customWidth="1"/>
    <col min="1810" max="1810" width="13.97265625" style="3" bestFit="1" customWidth="1"/>
    <col min="1811" max="1811" width="14.5859375" style="3" customWidth="1"/>
    <col min="1812" max="1812" width="20.2265625" style="3" customWidth="1"/>
    <col min="1813" max="1813" width="19" style="3" customWidth="1"/>
    <col min="1814" max="1814" width="19.12109375" style="3" customWidth="1"/>
    <col min="1815" max="2051" width="9.19140625" style="3"/>
    <col min="2052" max="2052" width="51.85546875" style="3" customWidth="1"/>
    <col min="2053" max="2053" width="11.765625" style="3" customWidth="1"/>
    <col min="2054" max="2054" width="7.84375" style="3" customWidth="1"/>
    <col min="2055" max="2055" width="17.52734375" style="3" bestFit="1" customWidth="1"/>
    <col min="2056" max="2056" width="1.9609375" style="3" customWidth="1"/>
    <col min="2057" max="2057" width="18.38671875" style="3" customWidth="1"/>
    <col min="2058" max="2059" width="12.13671875" style="3" customWidth="1"/>
    <col min="2060" max="2060" width="9.19140625" style="3"/>
    <col min="2061" max="2061" width="14.953125" style="3" bestFit="1" customWidth="1"/>
    <col min="2062" max="2062" width="9.55859375" style="3" bestFit="1" customWidth="1"/>
    <col min="2063" max="2063" width="9.19140625" style="3"/>
    <col min="2064" max="2064" width="16.546875" style="3" bestFit="1" customWidth="1"/>
    <col min="2065" max="2065" width="12.2578125" style="3" bestFit="1" customWidth="1"/>
    <col min="2066" max="2066" width="13.97265625" style="3" bestFit="1" customWidth="1"/>
    <col min="2067" max="2067" width="14.5859375" style="3" customWidth="1"/>
    <col min="2068" max="2068" width="20.2265625" style="3" customWidth="1"/>
    <col min="2069" max="2069" width="19" style="3" customWidth="1"/>
    <col min="2070" max="2070" width="19.12109375" style="3" customWidth="1"/>
    <col min="2071" max="2307" width="9.19140625" style="3"/>
    <col min="2308" max="2308" width="51.85546875" style="3" customWidth="1"/>
    <col min="2309" max="2309" width="11.765625" style="3" customWidth="1"/>
    <col min="2310" max="2310" width="7.84375" style="3" customWidth="1"/>
    <col min="2311" max="2311" width="17.52734375" style="3" bestFit="1" customWidth="1"/>
    <col min="2312" max="2312" width="1.9609375" style="3" customWidth="1"/>
    <col min="2313" max="2313" width="18.38671875" style="3" customWidth="1"/>
    <col min="2314" max="2315" width="12.13671875" style="3" customWidth="1"/>
    <col min="2316" max="2316" width="9.19140625" style="3"/>
    <col min="2317" max="2317" width="14.953125" style="3" bestFit="1" customWidth="1"/>
    <col min="2318" max="2318" width="9.55859375" style="3" bestFit="1" customWidth="1"/>
    <col min="2319" max="2319" width="9.19140625" style="3"/>
    <col min="2320" max="2320" width="16.546875" style="3" bestFit="1" customWidth="1"/>
    <col min="2321" max="2321" width="12.2578125" style="3" bestFit="1" customWidth="1"/>
    <col min="2322" max="2322" width="13.97265625" style="3" bestFit="1" customWidth="1"/>
    <col min="2323" max="2323" width="14.5859375" style="3" customWidth="1"/>
    <col min="2324" max="2324" width="20.2265625" style="3" customWidth="1"/>
    <col min="2325" max="2325" width="19" style="3" customWidth="1"/>
    <col min="2326" max="2326" width="19.12109375" style="3" customWidth="1"/>
    <col min="2327" max="2563" width="9.19140625" style="3"/>
    <col min="2564" max="2564" width="51.85546875" style="3" customWidth="1"/>
    <col min="2565" max="2565" width="11.765625" style="3" customWidth="1"/>
    <col min="2566" max="2566" width="7.84375" style="3" customWidth="1"/>
    <col min="2567" max="2567" width="17.52734375" style="3" bestFit="1" customWidth="1"/>
    <col min="2568" max="2568" width="1.9609375" style="3" customWidth="1"/>
    <col min="2569" max="2569" width="18.38671875" style="3" customWidth="1"/>
    <col min="2570" max="2571" width="12.13671875" style="3" customWidth="1"/>
    <col min="2572" max="2572" width="9.19140625" style="3"/>
    <col min="2573" max="2573" width="14.953125" style="3" bestFit="1" customWidth="1"/>
    <col min="2574" max="2574" width="9.55859375" style="3" bestFit="1" customWidth="1"/>
    <col min="2575" max="2575" width="9.19140625" style="3"/>
    <col min="2576" max="2576" width="16.546875" style="3" bestFit="1" customWidth="1"/>
    <col min="2577" max="2577" width="12.2578125" style="3" bestFit="1" customWidth="1"/>
    <col min="2578" max="2578" width="13.97265625" style="3" bestFit="1" customWidth="1"/>
    <col min="2579" max="2579" width="14.5859375" style="3" customWidth="1"/>
    <col min="2580" max="2580" width="20.2265625" style="3" customWidth="1"/>
    <col min="2581" max="2581" width="19" style="3" customWidth="1"/>
    <col min="2582" max="2582" width="19.12109375" style="3" customWidth="1"/>
    <col min="2583" max="2819" width="9.19140625" style="3"/>
    <col min="2820" max="2820" width="51.85546875" style="3" customWidth="1"/>
    <col min="2821" max="2821" width="11.765625" style="3" customWidth="1"/>
    <col min="2822" max="2822" width="7.84375" style="3" customWidth="1"/>
    <col min="2823" max="2823" width="17.52734375" style="3" bestFit="1" customWidth="1"/>
    <col min="2824" max="2824" width="1.9609375" style="3" customWidth="1"/>
    <col min="2825" max="2825" width="18.38671875" style="3" customWidth="1"/>
    <col min="2826" max="2827" width="12.13671875" style="3" customWidth="1"/>
    <col min="2828" max="2828" width="9.19140625" style="3"/>
    <col min="2829" max="2829" width="14.953125" style="3" bestFit="1" customWidth="1"/>
    <col min="2830" max="2830" width="9.55859375" style="3" bestFit="1" customWidth="1"/>
    <col min="2831" max="2831" width="9.19140625" style="3"/>
    <col min="2832" max="2832" width="16.546875" style="3" bestFit="1" customWidth="1"/>
    <col min="2833" max="2833" width="12.2578125" style="3" bestFit="1" customWidth="1"/>
    <col min="2834" max="2834" width="13.97265625" style="3" bestFit="1" customWidth="1"/>
    <col min="2835" max="2835" width="14.5859375" style="3" customWidth="1"/>
    <col min="2836" max="2836" width="20.2265625" style="3" customWidth="1"/>
    <col min="2837" max="2837" width="19" style="3" customWidth="1"/>
    <col min="2838" max="2838" width="19.12109375" style="3" customWidth="1"/>
    <col min="2839" max="3075" width="9.19140625" style="3"/>
    <col min="3076" max="3076" width="51.85546875" style="3" customWidth="1"/>
    <col min="3077" max="3077" width="11.765625" style="3" customWidth="1"/>
    <col min="3078" max="3078" width="7.84375" style="3" customWidth="1"/>
    <col min="3079" max="3079" width="17.52734375" style="3" bestFit="1" customWidth="1"/>
    <col min="3080" max="3080" width="1.9609375" style="3" customWidth="1"/>
    <col min="3081" max="3081" width="18.38671875" style="3" customWidth="1"/>
    <col min="3082" max="3083" width="12.13671875" style="3" customWidth="1"/>
    <col min="3084" max="3084" width="9.19140625" style="3"/>
    <col min="3085" max="3085" width="14.953125" style="3" bestFit="1" customWidth="1"/>
    <col min="3086" max="3086" width="9.55859375" style="3" bestFit="1" customWidth="1"/>
    <col min="3087" max="3087" width="9.19140625" style="3"/>
    <col min="3088" max="3088" width="16.546875" style="3" bestFit="1" customWidth="1"/>
    <col min="3089" max="3089" width="12.2578125" style="3" bestFit="1" customWidth="1"/>
    <col min="3090" max="3090" width="13.97265625" style="3" bestFit="1" customWidth="1"/>
    <col min="3091" max="3091" width="14.5859375" style="3" customWidth="1"/>
    <col min="3092" max="3092" width="20.2265625" style="3" customWidth="1"/>
    <col min="3093" max="3093" width="19" style="3" customWidth="1"/>
    <col min="3094" max="3094" width="19.12109375" style="3" customWidth="1"/>
    <col min="3095" max="3331" width="9.19140625" style="3"/>
    <col min="3332" max="3332" width="51.85546875" style="3" customWidth="1"/>
    <col min="3333" max="3333" width="11.765625" style="3" customWidth="1"/>
    <col min="3334" max="3334" width="7.84375" style="3" customWidth="1"/>
    <col min="3335" max="3335" width="17.52734375" style="3" bestFit="1" customWidth="1"/>
    <col min="3336" max="3336" width="1.9609375" style="3" customWidth="1"/>
    <col min="3337" max="3337" width="18.38671875" style="3" customWidth="1"/>
    <col min="3338" max="3339" width="12.13671875" style="3" customWidth="1"/>
    <col min="3340" max="3340" width="9.19140625" style="3"/>
    <col min="3341" max="3341" width="14.953125" style="3" bestFit="1" customWidth="1"/>
    <col min="3342" max="3342" width="9.55859375" style="3" bestFit="1" customWidth="1"/>
    <col min="3343" max="3343" width="9.19140625" style="3"/>
    <col min="3344" max="3344" width="16.546875" style="3" bestFit="1" customWidth="1"/>
    <col min="3345" max="3345" width="12.2578125" style="3" bestFit="1" customWidth="1"/>
    <col min="3346" max="3346" width="13.97265625" style="3" bestFit="1" customWidth="1"/>
    <col min="3347" max="3347" width="14.5859375" style="3" customWidth="1"/>
    <col min="3348" max="3348" width="20.2265625" style="3" customWidth="1"/>
    <col min="3349" max="3349" width="19" style="3" customWidth="1"/>
    <col min="3350" max="3350" width="19.12109375" style="3" customWidth="1"/>
    <col min="3351" max="3587" width="9.19140625" style="3"/>
    <col min="3588" max="3588" width="51.85546875" style="3" customWidth="1"/>
    <col min="3589" max="3589" width="11.765625" style="3" customWidth="1"/>
    <col min="3590" max="3590" width="7.84375" style="3" customWidth="1"/>
    <col min="3591" max="3591" width="17.52734375" style="3" bestFit="1" customWidth="1"/>
    <col min="3592" max="3592" width="1.9609375" style="3" customWidth="1"/>
    <col min="3593" max="3593" width="18.38671875" style="3" customWidth="1"/>
    <col min="3594" max="3595" width="12.13671875" style="3" customWidth="1"/>
    <col min="3596" max="3596" width="9.19140625" style="3"/>
    <col min="3597" max="3597" width="14.953125" style="3" bestFit="1" customWidth="1"/>
    <col min="3598" max="3598" width="9.55859375" style="3" bestFit="1" customWidth="1"/>
    <col min="3599" max="3599" width="9.19140625" style="3"/>
    <col min="3600" max="3600" width="16.546875" style="3" bestFit="1" customWidth="1"/>
    <col min="3601" max="3601" width="12.2578125" style="3" bestFit="1" customWidth="1"/>
    <col min="3602" max="3602" width="13.97265625" style="3" bestFit="1" customWidth="1"/>
    <col min="3603" max="3603" width="14.5859375" style="3" customWidth="1"/>
    <col min="3604" max="3604" width="20.2265625" style="3" customWidth="1"/>
    <col min="3605" max="3605" width="19" style="3" customWidth="1"/>
    <col min="3606" max="3606" width="19.12109375" style="3" customWidth="1"/>
    <col min="3607" max="3843" width="9.19140625" style="3"/>
    <col min="3844" max="3844" width="51.85546875" style="3" customWidth="1"/>
    <col min="3845" max="3845" width="11.765625" style="3" customWidth="1"/>
    <col min="3846" max="3846" width="7.84375" style="3" customWidth="1"/>
    <col min="3847" max="3847" width="17.52734375" style="3" bestFit="1" customWidth="1"/>
    <col min="3848" max="3848" width="1.9609375" style="3" customWidth="1"/>
    <col min="3849" max="3849" width="18.38671875" style="3" customWidth="1"/>
    <col min="3850" max="3851" width="12.13671875" style="3" customWidth="1"/>
    <col min="3852" max="3852" width="9.19140625" style="3"/>
    <col min="3853" max="3853" width="14.953125" style="3" bestFit="1" customWidth="1"/>
    <col min="3854" max="3854" width="9.55859375" style="3" bestFit="1" customWidth="1"/>
    <col min="3855" max="3855" width="9.19140625" style="3"/>
    <col min="3856" max="3856" width="16.546875" style="3" bestFit="1" customWidth="1"/>
    <col min="3857" max="3857" width="12.2578125" style="3" bestFit="1" customWidth="1"/>
    <col min="3858" max="3858" width="13.97265625" style="3" bestFit="1" customWidth="1"/>
    <col min="3859" max="3859" width="14.5859375" style="3" customWidth="1"/>
    <col min="3860" max="3860" width="20.2265625" style="3" customWidth="1"/>
    <col min="3861" max="3861" width="19" style="3" customWidth="1"/>
    <col min="3862" max="3862" width="19.12109375" style="3" customWidth="1"/>
    <col min="3863" max="4099" width="9.19140625" style="3"/>
    <col min="4100" max="4100" width="51.85546875" style="3" customWidth="1"/>
    <col min="4101" max="4101" width="11.765625" style="3" customWidth="1"/>
    <col min="4102" max="4102" width="7.84375" style="3" customWidth="1"/>
    <col min="4103" max="4103" width="17.52734375" style="3" bestFit="1" customWidth="1"/>
    <col min="4104" max="4104" width="1.9609375" style="3" customWidth="1"/>
    <col min="4105" max="4105" width="18.38671875" style="3" customWidth="1"/>
    <col min="4106" max="4107" width="12.13671875" style="3" customWidth="1"/>
    <col min="4108" max="4108" width="9.19140625" style="3"/>
    <col min="4109" max="4109" width="14.953125" style="3" bestFit="1" customWidth="1"/>
    <col min="4110" max="4110" width="9.55859375" style="3" bestFit="1" customWidth="1"/>
    <col min="4111" max="4111" width="9.19140625" style="3"/>
    <col min="4112" max="4112" width="16.546875" style="3" bestFit="1" customWidth="1"/>
    <col min="4113" max="4113" width="12.2578125" style="3" bestFit="1" customWidth="1"/>
    <col min="4114" max="4114" width="13.97265625" style="3" bestFit="1" customWidth="1"/>
    <col min="4115" max="4115" width="14.5859375" style="3" customWidth="1"/>
    <col min="4116" max="4116" width="20.2265625" style="3" customWidth="1"/>
    <col min="4117" max="4117" width="19" style="3" customWidth="1"/>
    <col min="4118" max="4118" width="19.12109375" style="3" customWidth="1"/>
    <col min="4119" max="4355" width="9.19140625" style="3"/>
    <col min="4356" max="4356" width="51.85546875" style="3" customWidth="1"/>
    <col min="4357" max="4357" width="11.765625" style="3" customWidth="1"/>
    <col min="4358" max="4358" width="7.84375" style="3" customWidth="1"/>
    <col min="4359" max="4359" width="17.52734375" style="3" bestFit="1" customWidth="1"/>
    <col min="4360" max="4360" width="1.9609375" style="3" customWidth="1"/>
    <col min="4361" max="4361" width="18.38671875" style="3" customWidth="1"/>
    <col min="4362" max="4363" width="12.13671875" style="3" customWidth="1"/>
    <col min="4364" max="4364" width="9.19140625" style="3"/>
    <col min="4365" max="4365" width="14.953125" style="3" bestFit="1" customWidth="1"/>
    <col min="4366" max="4366" width="9.55859375" style="3" bestFit="1" customWidth="1"/>
    <col min="4367" max="4367" width="9.19140625" style="3"/>
    <col min="4368" max="4368" width="16.546875" style="3" bestFit="1" customWidth="1"/>
    <col min="4369" max="4369" width="12.2578125" style="3" bestFit="1" customWidth="1"/>
    <col min="4370" max="4370" width="13.97265625" style="3" bestFit="1" customWidth="1"/>
    <col min="4371" max="4371" width="14.5859375" style="3" customWidth="1"/>
    <col min="4372" max="4372" width="20.2265625" style="3" customWidth="1"/>
    <col min="4373" max="4373" width="19" style="3" customWidth="1"/>
    <col min="4374" max="4374" width="19.12109375" style="3" customWidth="1"/>
    <col min="4375" max="4611" width="9.19140625" style="3"/>
    <col min="4612" max="4612" width="51.85546875" style="3" customWidth="1"/>
    <col min="4613" max="4613" width="11.765625" style="3" customWidth="1"/>
    <col min="4614" max="4614" width="7.84375" style="3" customWidth="1"/>
    <col min="4615" max="4615" width="17.52734375" style="3" bestFit="1" customWidth="1"/>
    <col min="4616" max="4616" width="1.9609375" style="3" customWidth="1"/>
    <col min="4617" max="4617" width="18.38671875" style="3" customWidth="1"/>
    <col min="4618" max="4619" width="12.13671875" style="3" customWidth="1"/>
    <col min="4620" max="4620" width="9.19140625" style="3"/>
    <col min="4621" max="4621" width="14.953125" style="3" bestFit="1" customWidth="1"/>
    <col min="4622" max="4622" width="9.55859375" style="3" bestFit="1" customWidth="1"/>
    <col min="4623" max="4623" width="9.19140625" style="3"/>
    <col min="4624" max="4624" width="16.546875" style="3" bestFit="1" customWidth="1"/>
    <col min="4625" max="4625" width="12.2578125" style="3" bestFit="1" customWidth="1"/>
    <col min="4626" max="4626" width="13.97265625" style="3" bestFit="1" customWidth="1"/>
    <col min="4627" max="4627" width="14.5859375" style="3" customWidth="1"/>
    <col min="4628" max="4628" width="20.2265625" style="3" customWidth="1"/>
    <col min="4629" max="4629" width="19" style="3" customWidth="1"/>
    <col min="4630" max="4630" width="19.12109375" style="3" customWidth="1"/>
    <col min="4631" max="4867" width="9.19140625" style="3"/>
    <col min="4868" max="4868" width="51.85546875" style="3" customWidth="1"/>
    <col min="4869" max="4869" width="11.765625" style="3" customWidth="1"/>
    <col min="4870" max="4870" width="7.84375" style="3" customWidth="1"/>
    <col min="4871" max="4871" width="17.52734375" style="3" bestFit="1" customWidth="1"/>
    <col min="4872" max="4872" width="1.9609375" style="3" customWidth="1"/>
    <col min="4873" max="4873" width="18.38671875" style="3" customWidth="1"/>
    <col min="4874" max="4875" width="12.13671875" style="3" customWidth="1"/>
    <col min="4876" max="4876" width="9.19140625" style="3"/>
    <col min="4877" max="4877" width="14.953125" style="3" bestFit="1" customWidth="1"/>
    <col min="4878" max="4878" width="9.55859375" style="3" bestFit="1" customWidth="1"/>
    <col min="4879" max="4879" width="9.19140625" style="3"/>
    <col min="4880" max="4880" width="16.546875" style="3" bestFit="1" customWidth="1"/>
    <col min="4881" max="4881" width="12.2578125" style="3" bestFit="1" customWidth="1"/>
    <col min="4882" max="4882" width="13.97265625" style="3" bestFit="1" customWidth="1"/>
    <col min="4883" max="4883" width="14.5859375" style="3" customWidth="1"/>
    <col min="4884" max="4884" width="20.2265625" style="3" customWidth="1"/>
    <col min="4885" max="4885" width="19" style="3" customWidth="1"/>
    <col min="4886" max="4886" width="19.12109375" style="3" customWidth="1"/>
    <col min="4887" max="5123" width="9.19140625" style="3"/>
    <col min="5124" max="5124" width="51.85546875" style="3" customWidth="1"/>
    <col min="5125" max="5125" width="11.765625" style="3" customWidth="1"/>
    <col min="5126" max="5126" width="7.84375" style="3" customWidth="1"/>
    <col min="5127" max="5127" width="17.52734375" style="3" bestFit="1" customWidth="1"/>
    <col min="5128" max="5128" width="1.9609375" style="3" customWidth="1"/>
    <col min="5129" max="5129" width="18.38671875" style="3" customWidth="1"/>
    <col min="5130" max="5131" width="12.13671875" style="3" customWidth="1"/>
    <col min="5132" max="5132" width="9.19140625" style="3"/>
    <col min="5133" max="5133" width="14.953125" style="3" bestFit="1" customWidth="1"/>
    <col min="5134" max="5134" width="9.55859375" style="3" bestFit="1" customWidth="1"/>
    <col min="5135" max="5135" width="9.19140625" style="3"/>
    <col min="5136" max="5136" width="16.546875" style="3" bestFit="1" customWidth="1"/>
    <col min="5137" max="5137" width="12.2578125" style="3" bestFit="1" customWidth="1"/>
    <col min="5138" max="5138" width="13.97265625" style="3" bestFit="1" customWidth="1"/>
    <col min="5139" max="5139" width="14.5859375" style="3" customWidth="1"/>
    <col min="5140" max="5140" width="20.2265625" style="3" customWidth="1"/>
    <col min="5141" max="5141" width="19" style="3" customWidth="1"/>
    <col min="5142" max="5142" width="19.12109375" style="3" customWidth="1"/>
    <col min="5143" max="5379" width="9.19140625" style="3"/>
    <col min="5380" max="5380" width="51.85546875" style="3" customWidth="1"/>
    <col min="5381" max="5381" width="11.765625" style="3" customWidth="1"/>
    <col min="5382" max="5382" width="7.84375" style="3" customWidth="1"/>
    <col min="5383" max="5383" width="17.52734375" style="3" bestFit="1" customWidth="1"/>
    <col min="5384" max="5384" width="1.9609375" style="3" customWidth="1"/>
    <col min="5385" max="5385" width="18.38671875" style="3" customWidth="1"/>
    <col min="5386" max="5387" width="12.13671875" style="3" customWidth="1"/>
    <col min="5388" max="5388" width="9.19140625" style="3"/>
    <col min="5389" max="5389" width="14.953125" style="3" bestFit="1" customWidth="1"/>
    <col min="5390" max="5390" width="9.55859375" style="3" bestFit="1" customWidth="1"/>
    <col min="5391" max="5391" width="9.19140625" style="3"/>
    <col min="5392" max="5392" width="16.546875" style="3" bestFit="1" customWidth="1"/>
    <col min="5393" max="5393" width="12.2578125" style="3" bestFit="1" customWidth="1"/>
    <col min="5394" max="5394" width="13.97265625" style="3" bestFit="1" customWidth="1"/>
    <col min="5395" max="5395" width="14.5859375" style="3" customWidth="1"/>
    <col min="5396" max="5396" width="20.2265625" style="3" customWidth="1"/>
    <col min="5397" max="5397" width="19" style="3" customWidth="1"/>
    <col min="5398" max="5398" width="19.12109375" style="3" customWidth="1"/>
    <col min="5399" max="5635" width="9.19140625" style="3"/>
    <col min="5636" max="5636" width="51.85546875" style="3" customWidth="1"/>
    <col min="5637" max="5637" width="11.765625" style="3" customWidth="1"/>
    <col min="5638" max="5638" width="7.84375" style="3" customWidth="1"/>
    <col min="5639" max="5639" width="17.52734375" style="3" bestFit="1" customWidth="1"/>
    <col min="5640" max="5640" width="1.9609375" style="3" customWidth="1"/>
    <col min="5641" max="5641" width="18.38671875" style="3" customWidth="1"/>
    <col min="5642" max="5643" width="12.13671875" style="3" customWidth="1"/>
    <col min="5644" max="5644" width="9.19140625" style="3"/>
    <col min="5645" max="5645" width="14.953125" style="3" bestFit="1" customWidth="1"/>
    <col min="5646" max="5646" width="9.55859375" style="3" bestFit="1" customWidth="1"/>
    <col min="5647" max="5647" width="9.19140625" style="3"/>
    <col min="5648" max="5648" width="16.546875" style="3" bestFit="1" customWidth="1"/>
    <col min="5649" max="5649" width="12.2578125" style="3" bestFit="1" customWidth="1"/>
    <col min="5650" max="5650" width="13.97265625" style="3" bestFit="1" customWidth="1"/>
    <col min="5651" max="5651" width="14.5859375" style="3" customWidth="1"/>
    <col min="5652" max="5652" width="20.2265625" style="3" customWidth="1"/>
    <col min="5653" max="5653" width="19" style="3" customWidth="1"/>
    <col min="5654" max="5654" width="19.12109375" style="3" customWidth="1"/>
    <col min="5655" max="5891" width="9.19140625" style="3"/>
    <col min="5892" max="5892" width="51.85546875" style="3" customWidth="1"/>
    <col min="5893" max="5893" width="11.765625" style="3" customWidth="1"/>
    <col min="5894" max="5894" width="7.84375" style="3" customWidth="1"/>
    <col min="5895" max="5895" width="17.52734375" style="3" bestFit="1" customWidth="1"/>
    <col min="5896" max="5896" width="1.9609375" style="3" customWidth="1"/>
    <col min="5897" max="5897" width="18.38671875" style="3" customWidth="1"/>
    <col min="5898" max="5899" width="12.13671875" style="3" customWidth="1"/>
    <col min="5900" max="5900" width="9.19140625" style="3"/>
    <col min="5901" max="5901" width="14.953125" style="3" bestFit="1" customWidth="1"/>
    <col min="5902" max="5902" width="9.55859375" style="3" bestFit="1" customWidth="1"/>
    <col min="5903" max="5903" width="9.19140625" style="3"/>
    <col min="5904" max="5904" width="16.546875" style="3" bestFit="1" customWidth="1"/>
    <col min="5905" max="5905" width="12.2578125" style="3" bestFit="1" customWidth="1"/>
    <col min="5906" max="5906" width="13.97265625" style="3" bestFit="1" customWidth="1"/>
    <col min="5907" max="5907" width="14.5859375" style="3" customWidth="1"/>
    <col min="5908" max="5908" width="20.2265625" style="3" customWidth="1"/>
    <col min="5909" max="5909" width="19" style="3" customWidth="1"/>
    <col min="5910" max="5910" width="19.12109375" style="3" customWidth="1"/>
    <col min="5911" max="6147" width="9.19140625" style="3"/>
    <col min="6148" max="6148" width="51.85546875" style="3" customWidth="1"/>
    <col min="6149" max="6149" width="11.765625" style="3" customWidth="1"/>
    <col min="6150" max="6150" width="7.84375" style="3" customWidth="1"/>
    <col min="6151" max="6151" width="17.52734375" style="3" bestFit="1" customWidth="1"/>
    <col min="6152" max="6152" width="1.9609375" style="3" customWidth="1"/>
    <col min="6153" max="6153" width="18.38671875" style="3" customWidth="1"/>
    <col min="6154" max="6155" width="12.13671875" style="3" customWidth="1"/>
    <col min="6156" max="6156" width="9.19140625" style="3"/>
    <col min="6157" max="6157" width="14.953125" style="3" bestFit="1" customWidth="1"/>
    <col min="6158" max="6158" width="9.55859375" style="3" bestFit="1" customWidth="1"/>
    <col min="6159" max="6159" width="9.19140625" style="3"/>
    <col min="6160" max="6160" width="16.546875" style="3" bestFit="1" customWidth="1"/>
    <col min="6161" max="6161" width="12.2578125" style="3" bestFit="1" customWidth="1"/>
    <col min="6162" max="6162" width="13.97265625" style="3" bestFit="1" customWidth="1"/>
    <col min="6163" max="6163" width="14.5859375" style="3" customWidth="1"/>
    <col min="6164" max="6164" width="20.2265625" style="3" customWidth="1"/>
    <col min="6165" max="6165" width="19" style="3" customWidth="1"/>
    <col min="6166" max="6166" width="19.12109375" style="3" customWidth="1"/>
    <col min="6167" max="6403" width="9.19140625" style="3"/>
    <col min="6404" max="6404" width="51.85546875" style="3" customWidth="1"/>
    <col min="6405" max="6405" width="11.765625" style="3" customWidth="1"/>
    <col min="6406" max="6406" width="7.84375" style="3" customWidth="1"/>
    <col min="6407" max="6407" width="17.52734375" style="3" bestFit="1" customWidth="1"/>
    <col min="6408" max="6408" width="1.9609375" style="3" customWidth="1"/>
    <col min="6409" max="6409" width="18.38671875" style="3" customWidth="1"/>
    <col min="6410" max="6411" width="12.13671875" style="3" customWidth="1"/>
    <col min="6412" max="6412" width="9.19140625" style="3"/>
    <col min="6413" max="6413" width="14.953125" style="3" bestFit="1" customWidth="1"/>
    <col min="6414" max="6414" width="9.55859375" style="3" bestFit="1" customWidth="1"/>
    <col min="6415" max="6415" width="9.19140625" style="3"/>
    <col min="6416" max="6416" width="16.546875" style="3" bestFit="1" customWidth="1"/>
    <col min="6417" max="6417" width="12.2578125" style="3" bestFit="1" customWidth="1"/>
    <col min="6418" max="6418" width="13.97265625" style="3" bestFit="1" customWidth="1"/>
    <col min="6419" max="6419" width="14.5859375" style="3" customWidth="1"/>
    <col min="6420" max="6420" width="20.2265625" style="3" customWidth="1"/>
    <col min="6421" max="6421" width="19" style="3" customWidth="1"/>
    <col min="6422" max="6422" width="19.12109375" style="3" customWidth="1"/>
    <col min="6423" max="6659" width="9.19140625" style="3"/>
    <col min="6660" max="6660" width="51.85546875" style="3" customWidth="1"/>
    <col min="6661" max="6661" width="11.765625" style="3" customWidth="1"/>
    <col min="6662" max="6662" width="7.84375" style="3" customWidth="1"/>
    <col min="6663" max="6663" width="17.52734375" style="3" bestFit="1" customWidth="1"/>
    <col min="6664" max="6664" width="1.9609375" style="3" customWidth="1"/>
    <col min="6665" max="6665" width="18.38671875" style="3" customWidth="1"/>
    <col min="6666" max="6667" width="12.13671875" style="3" customWidth="1"/>
    <col min="6668" max="6668" width="9.19140625" style="3"/>
    <col min="6669" max="6669" width="14.953125" style="3" bestFit="1" customWidth="1"/>
    <col min="6670" max="6670" width="9.55859375" style="3" bestFit="1" customWidth="1"/>
    <col min="6671" max="6671" width="9.19140625" style="3"/>
    <col min="6672" max="6672" width="16.546875" style="3" bestFit="1" customWidth="1"/>
    <col min="6673" max="6673" width="12.2578125" style="3" bestFit="1" customWidth="1"/>
    <col min="6674" max="6674" width="13.97265625" style="3" bestFit="1" customWidth="1"/>
    <col min="6675" max="6675" width="14.5859375" style="3" customWidth="1"/>
    <col min="6676" max="6676" width="20.2265625" style="3" customWidth="1"/>
    <col min="6677" max="6677" width="19" style="3" customWidth="1"/>
    <col min="6678" max="6678" width="19.12109375" style="3" customWidth="1"/>
    <col min="6679" max="6915" width="9.19140625" style="3"/>
    <col min="6916" max="6916" width="51.85546875" style="3" customWidth="1"/>
    <col min="6917" max="6917" width="11.765625" style="3" customWidth="1"/>
    <col min="6918" max="6918" width="7.84375" style="3" customWidth="1"/>
    <col min="6919" max="6919" width="17.52734375" style="3" bestFit="1" customWidth="1"/>
    <col min="6920" max="6920" width="1.9609375" style="3" customWidth="1"/>
    <col min="6921" max="6921" width="18.38671875" style="3" customWidth="1"/>
    <col min="6922" max="6923" width="12.13671875" style="3" customWidth="1"/>
    <col min="6924" max="6924" width="9.19140625" style="3"/>
    <col min="6925" max="6925" width="14.953125" style="3" bestFit="1" customWidth="1"/>
    <col min="6926" max="6926" width="9.55859375" style="3" bestFit="1" customWidth="1"/>
    <col min="6927" max="6927" width="9.19140625" style="3"/>
    <col min="6928" max="6928" width="16.546875" style="3" bestFit="1" customWidth="1"/>
    <col min="6929" max="6929" width="12.2578125" style="3" bestFit="1" customWidth="1"/>
    <col min="6930" max="6930" width="13.97265625" style="3" bestFit="1" customWidth="1"/>
    <col min="6931" max="6931" width="14.5859375" style="3" customWidth="1"/>
    <col min="6932" max="6932" width="20.2265625" style="3" customWidth="1"/>
    <col min="6933" max="6933" width="19" style="3" customWidth="1"/>
    <col min="6934" max="6934" width="19.12109375" style="3" customWidth="1"/>
    <col min="6935" max="7171" width="9.19140625" style="3"/>
    <col min="7172" max="7172" width="51.85546875" style="3" customWidth="1"/>
    <col min="7173" max="7173" width="11.765625" style="3" customWidth="1"/>
    <col min="7174" max="7174" width="7.84375" style="3" customWidth="1"/>
    <col min="7175" max="7175" width="17.52734375" style="3" bestFit="1" customWidth="1"/>
    <col min="7176" max="7176" width="1.9609375" style="3" customWidth="1"/>
    <col min="7177" max="7177" width="18.38671875" style="3" customWidth="1"/>
    <col min="7178" max="7179" width="12.13671875" style="3" customWidth="1"/>
    <col min="7180" max="7180" width="9.19140625" style="3"/>
    <col min="7181" max="7181" width="14.953125" style="3" bestFit="1" customWidth="1"/>
    <col min="7182" max="7182" width="9.55859375" style="3" bestFit="1" customWidth="1"/>
    <col min="7183" max="7183" width="9.19140625" style="3"/>
    <col min="7184" max="7184" width="16.546875" style="3" bestFit="1" customWidth="1"/>
    <col min="7185" max="7185" width="12.2578125" style="3" bestFit="1" customWidth="1"/>
    <col min="7186" max="7186" width="13.97265625" style="3" bestFit="1" customWidth="1"/>
    <col min="7187" max="7187" width="14.5859375" style="3" customWidth="1"/>
    <col min="7188" max="7188" width="20.2265625" style="3" customWidth="1"/>
    <col min="7189" max="7189" width="19" style="3" customWidth="1"/>
    <col min="7190" max="7190" width="19.12109375" style="3" customWidth="1"/>
    <col min="7191" max="7427" width="9.19140625" style="3"/>
    <col min="7428" max="7428" width="51.85546875" style="3" customWidth="1"/>
    <col min="7429" max="7429" width="11.765625" style="3" customWidth="1"/>
    <col min="7430" max="7430" width="7.84375" style="3" customWidth="1"/>
    <col min="7431" max="7431" width="17.52734375" style="3" bestFit="1" customWidth="1"/>
    <col min="7432" max="7432" width="1.9609375" style="3" customWidth="1"/>
    <col min="7433" max="7433" width="18.38671875" style="3" customWidth="1"/>
    <col min="7434" max="7435" width="12.13671875" style="3" customWidth="1"/>
    <col min="7436" max="7436" width="9.19140625" style="3"/>
    <col min="7437" max="7437" width="14.953125" style="3" bestFit="1" customWidth="1"/>
    <col min="7438" max="7438" width="9.55859375" style="3" bestFit="1" customWidth="1"/>
    <col min="7439" max="7439" width="9.19140625" style="3"/>
    <col min="7440" max="7440" width="16.546875" style="3" bestFit="1" customWidth="1"/>
    <col min="7441" max="7441" width="12.2578125" style="3" bestFit="1" customWidth="1"/>
    <col min="7442" max="7442" width="13.97265625" style="3" bestFit="1" customWidth="1"/>
    <col min="7443" max="7443" width="14.5859375" style="3" customWidth="1"/>
    <col min="7444" max="7444" width="20.2265625" style="3" customWidth="1"/>
    <col min="7445" max="7445" width="19" style="3" customWidth="1"/>
    <col min="7446" max="7446" width="19.12109375" style="3" customWidth="1"/>
    <col min="7447" max="7683" width="9.19140625" style="3"/>
    <col min="7684" max="7684" width="51.85546875" style="3" customWidth="1"/>
    <col min="7685" max="7685" width="11.765625" style="3" customWidth="1"/>
    <col min="7686" max="7686" width="7.84375" style="3" customWidth="1"/>
    <col min="7687" max="7687" width="17.52734375" style="3" bestFit="1" customWidth="1"/>
    <col min="7688" max="7688" width="1.9609375" style="3" customWidth="1"/>
    <col min="7689" max="7689" width="18.38671875" style="3" customWidth="1"/>
    <col min="7690" max="7691" width="12.13671875" style="3" customWidth="1"/>
    <col min="7692" max="7692" width="9.19140625" style="3"/>
    <col min="7693" max="7693" width="14.953125" style="3" bestFit="1" customWidth="1"/>
    <col min="7694" max="7694" width="9.55859375" style="3" bestFit="1" customWidth="1"/>
    <col min="7695" max="7695" width="9.19140625" style="3"/>
    <col min="7696" max="7696" width="16.546875" style="3" bestFit="1" customWidth="1"/>
    <col min="7697" max="7697" width="12.2578125" style="3" bestFit="1" customWidth="1"/>
    <col min="7698" max="7698" width="13.97265625" style="3" bestFit="1" customWidth="1"/>
    <col min="7699" max="7699" width="14.5859375" style="3" customWidth="1"/>
    <col min="7700" max="7700" width="20.2265625" style="3" customWidth="1"/>
    <col min="7701" max="7701" width="19" style="3" customWidth="1"/>
    <col min="7702" max="7702" width="19.12109375" style="3" customWidth="1"/>
    <col min="7703" max="7939" width="9.19140625" style="3"/>
    <col min="7940" max="7940" width="51.85546875" style="3" customWidth="1"/>
    <col min="7941" max="7941" width="11.765625" style="3" customWidth="1"/>
    <col min="7942" max="7942" width="7.84375" style="3" customWidth="1"/>
    <col min="7943" max="7943" width="17.52734375" style="3" bestFit="1" customWidth="1"/>
    <col min="7944" max="7944" width="1.9609375" style="3" customWidth="1"/>
    <col min="7945" max="7945" width="18.38671875" style="3" customWidth="1"/>
    <col min="7946" max="7947" width="12.13671875" style="3" customWidth="1"/>
    <col min="7948" max="7948" width="9.19140625" style="3"/>
    <col min="7949" max="7949" width="14.953125" style="3" bestFit="1" customWidth="1"/>
    <col min="7950" max="7950" width="9.55859375" style="3" bestFit="1" customWidth="1"/>
    <col min="7951" max="7951" width="9.19140625" style="3"/>
    <col min="7952" max="7952" width="16.546875" style="3" bestFit="1" customWidth="1"/>
    <col min="7953" max="7953" width="12.2578125" style="3" bestFit="1" customWidth="1"/>
    <col min="7954" max="7954" width="13.97265625" style="3" bestFit="1" customWidth="1"/>
    <col min="7955" max="7955" width="14.5859375" style="3" customWidth="1"/>
    <col min="7956" max="7956" width="20.2265625" style="3" customWidth="1"/>
    <col min="7957" max="7957" width="19" style="3" customWidth="1"/>
    <col min="7958" max="7958" width="19.12109375" style="3" customWidth="1"/>
    <col min="7959" max="8195" width="9.19140625" style="3"/>
    <col min="8196" max="8196" width="51.85546875" style="3" customWidth="1"/>
    <col min="8197" max="8197" width="11.765625" style="3" customWidth="1"/>
    <col min="8198" max="8198" width="7.84375" style="3" customWidth="1"/>
    <col min="8199" max="8199" width="17.52734375" style="3" bestFit="1" customWidth="1"/>
    <col min="8200" max="8200" width="1.9609375" style="3" customWidth="1"/>
    <col min="8201" max="8201" width="18.38671875" style="3" customWidth="1"/>
    <col min="8202" max="8203" width="12.13671875" style="3" customWidth="1"/>
    <col min="8204" max="8204" width="9.19140625" style="3"/>
    <col min="8205" max="8205" width="14.953125" style="3" bestFit="1" customWidth="1"/>
    <col min="8206" max="8206" width="9.55859375" style="3" bestFit="1" customWidth="1"/>
    <col min="8207" max="8207" width="9.19140625" style="3"/>
    <col min="8208" max="8208" width="16.546875" style="3" bestFit="1" customWidth="1"/>
    <col min="8209" max="8209" width="12.2578125" style="3" bestFit="1" customWidth="1"/>
    <col min="8210" max="8210" width="13.97265625" style="3" bestFit="1" customWidth="1"/>
    <col min="8211" max="8211" width="14.5859375" style="3" customWidth="1"/>
    <col min="8212" max="8212" width="20.2265625" style="3" customWidth="1"/>
    <col min="8213" max="8213" width="19" style="3" customWidth="1"/>
    <col min="8214" max="8214" width="19.12109375" style="3" customWidth="1"/>
    <col min="8215" max="8451" width="9.19140625" style="3"/>
    <col min="8452" max="8452" width="51.85546875" style="3" customWidth="1"/>
    <col min="8453" max="8453" width="11.765625" style="3" customWidth="1"/>
    <col min="8454" max="8454" width="7.84375" style="3" customWidth="1"/>
    <col min="8455" max="8455" width="17.52734375" style="3" bestFit="1" customWidth="1"/>
    <col min="8456" max="8456" width="1.9609375" style="3" customWidth="1"/>
    <col min="8457" max="8457" width="18.38671875" style="3" customWidth="1"/>
    <col min="8458" max="8459" width="12.13671875" style="3" customWidth="1"/>
    <col min="8460" max="8460" width="9.19140625" style="3"/>
    <col min="8461" max="8461" width="14.953125" style="3" bestFit="1" customWidth="1"/>
    <col min="8462" max="8462" width="9.55859375" style="3" bestFit="1" customWidth="1"/>
    <col min="8463" max="8463" width="9.19140625" style="3"/>
    <col min="8464" max="8464" width="16.546875" style="3" bestFit="1" customWidth="1"/>
    <col min="8465" max="8465" width="12.2578125" style="3" bestFit="1" customWidth="1"/>
    <col min="8466" max="8466" width="13.97265625" style="3" bestFit="1" customWidth="1"/>
    <col min="8467" max="8467" width="14.5859375" style="3" customWidth="1"/>
    <col min="8468" max="8468" width="20.2265625" style="3" customWidth="1"/>
    <col min="8469" max="8469" width="19" style="3" customWidth="1"/>
    <col min="8470" max="8470" width="19.12109375" style="3" customWidth="1"/>
    <col min="8471" max="8707" width="9.19140625" style="3"/>
    <col min="8708" max="8708" width="51.85546875" style="3" customWidth="1"/>
    <col min="8709" max="8709" width="11.765625" style="3" customWidth="1"/>
    <col min="8710" max="8710" width="7.84375" style="3" customWidth="1"/>
    <col min="8711" max="8711" width="17.52734375" style="3" bestFit="1" customWidth="1"/>
    <col min="8712" max="8712" width="1.9609375" style="3" customWidth="1"/>
    <col min="8713" max="8713" width="18.38671875" style="3" customWidth="1"/>
    <col min="8714" max="8715" width="12.13671875" style="3" customWidth="1"/>
    <col min="8716" max="8716" width="9.19140625" style="3"/>
    <col min="8717" max="8717" width="14.953125" style="3" bestFit="1" customWidth="1"/>
    <col min="8718" max="8718" width="9.55859375" style="3" bestFit="1" customWidth="1"/>
    <col min="8719" max="8719" width="9.19140625" style="3"/>
    <col min="8720" max="8720" width="16.546875" style="3" bestFit="1" customWidth="1"/>
    <col min="8721" max="8721" width="12.2578125" style="3" bestFit="1" customWidth="1"/>
    <col min="8722" max="8722" width="13.97265625" style="3" bestFit="1" customWidth="1"/>
    <col min="8723" max="8723" width="14.5859375" style="3" customWidth="1"/>
    <col min="8724" max="8724" width="20.2265625" style="3" customWidth="1"/>
    <col min="8725" max="8725" width="19" style="3" customWidth="1"/>
    <col min="8726" max="8726" width="19.12109375" style="3" customWidth="1"/>
    <col min="8727" max="8963" width="9.19140625" style="3"/>
    <col min="8964" max="8964" width="51.85546875" style="3" customWidth="1"/>
    <col min="8965" max="8965" width="11.765625" style="3" customWidth="1"/>
    <col min="8966" max="8966" width="7.84375" style="3" customWidth="1"/>
    <col min="8967" max="8967" width="17.52734375" style="3" bestFit="1" customWidth="1"/>
    <col min="8968" max="8968" width="1.9609375" style="3" customWidth="1"/>
    <col min="8969" max="8969" width="18.38671875" style="3" customWidth="1"/>
    <col min="8970" max="8971" width="12.13671875" style="3" customWidth="1"/>
    <col min="8972" max="8972" width="9.19140625" style="3"/>
    <col min="8973" max="8973" width="14.953125" style="3" bestFit="1" customWidth="1"/>
    <col min="8974" max="8974" width="9.55859375" style="3" bestFit="1" customWidth="1"/>
    <col min="8975" max="8975" width="9.19140625" style="3"/>
    <col min="8976" max="8976" width="16.546875" style="3" bestFit="1" customWidth="1"/>
    <col min="8977" max="8977" width="12.2578125" style="3" bestFit="1" customWidth="1"/>
    <col min="8978" max="8978" width="13.97265625" style="3" bestFit="1" customWidth="1"/>
    <col min="8979" max="8979" width="14.5859375" style="3" customWidth="1"/>
    <col min="8980" max="8980" width="20.2265625" style="3" customWidth="1"/>
    <col min="8981" max="8981" width="19" style="3" customWidth="1"/>
    <col min="8982" max="8982" width="19.12109375" style="3" customWidth="1"/>
    <col min="8983" max="9219" width="9.19140625" style="3"/>
    <col min="9220" max="9220" width="51.85546875" style="3" customWidth="1"/>
    <col min="9221" max="9221" width="11.765625" style="3" customWidth="1"/>
    <col min="9222" max="9222" width="7.84375" style="3" customWidth="1"/>
    <col min="9223" max="9223" width="17.52734375" style="3" bestFit="1" customWidth="1"/>
    <col min="9224" max="9224" width="1.9609375" style="3" customWidth="1"/>
    <col min="9225" max="9225" width="18.38671875" style="3" customWidth="1"/>
    <col min="9226" max="9227" width="12.13671875" style="3" customWidth="1"/>
    <col min="9228" max="9228" width="9.19140625" style="3"/>
    <col min="9229" max="9229" width="14.953125" style="3" bestFit="1" customWidth="1"/>
    <col min="9230" max="9230" width="9.55859375" style="3" bestFit="1" customWidth="1"/>
    <col min="9231" max="9231" width="9.19140625" style="3"/>
    <col min="9232" max="9232" width="16.546875" style="3" bestFit="1" customWidth="1"/>
    <col min="9233" max="9233" width="12.2578125" style="3" bestFit="1" customWidth="1"/>
    <col min="9234" max="9234" width="13.97265625" style="3" bestFit="1" customWidth="1"/>
    <col min="9235" max="9235" width="14.5859375" style="3" customWidth="1"/>
    <col min="9236" max="9236" width="20.2265625" style="3" customWidth="1"/>
    <col min="9237" max="9237" width="19" style="3" customWidth="1"/>
    <col min="9238" max="9238" width="19.12109375" style="3" customWidth="1"/>
    <col min="9239" max="9475" width="9.19140625" style="3"/>
    <col min="9476" max="9476" width="51.85546875" style="3" customWidth="1"/>
    <col min="9477" max="9477" width="11.765625" style="3" customWidth="1"/>
    <col min="9478" max="9478" width="7.84375" style="3" customWidth="1"/>
    <col min="9479" max="9479" width="17.52734375" style="3" bestFit="1" customWidth="1"/>
    <col min="9480" max="9480" width="1.9609375" style="3" customWidth="1"/>
    <col min="9481" max="9481" width="18.38671875" style="3" customWidth="1"/>
    <col min="9482" max="9483" width="12.13671875" style="3" customWidth="1"/>
    <col min="9484" max="9484" width="9.19140625" style="3"/>
    <col min="9485" max="9485" width="14.953125" style="3" bestFit="1" customWidth="1"/>
    <col min="9486" max="9486" width="9.55859375" style="3" bestFit="1" customWidth="1"/>
    <col min="9487" max="9487" width="9.19140625" style="3"/>
    <col min="9488" max="9488" width="16.546875" style="3" bestFit="1" customWidth="1"/>
    <col min="9489" max="9489" width="12.2578125" style="3" bestFit="1" customWidth="1"/>
    <col min="9490" max="9490" width="13.97265625" style="3" bestFit="1" customWidth="1"/>
    <col min="9491" max="9491" width="14.5859375" style="3" customWidth="1"/>
    <col min="9492" max="9492" width="20.2265625" style="3" customWidth="1"/>
    <col min="9493" max="9493" width="19" style="3" customWidth="1"/>
    <col min="9494" max="9494" width="19.12109375" style="3" customWidth="1"/>
    <col min="9495" max="9731" width="9.19140625" style="3"/>
    <col min="9732" max="9732" width="51.85546875" style="3" customWidth="1"/>
    <col min="9733" max="9733" width="11.765625" style="3" customWidth="1"/>
    <col min="9734" max="9734" width="7.84375" style="3" customWidth="1"/>
    <col min="9735" max="9735" width="17.52734375" style="3" bestFit="1" customWidth="1"/>
    <col min="9736" max="9736" width="1.9609375" style="3" customWidth="1"/>
    <col min="9737" max="9737" width="18.38671875" style="3" customWidth="1"/>
    <col min="9738" max="9739" width="12.13671875" style="3" customWidth="1"/>
    <col min="9740" max="9740" width="9.19140625" style="3"/>
    <col min="9741" max="9741" width="14.953125" style="3" bestFit="1" customWidth="1"/>
    <col min="9742" max="9742" width="9.55859375" style="3" bestFit="1" customWidth="1"/>
    <col min="9743" max="9743" width="9.19140625" style="3"/>
    <col min="9744" max="9744" width="16.546875" style="3" bestFit="1" customWidth="1"/>
    <col min="9745" max="9745" width="12.2578125" style="3" bestFit="1" customWidth="1"/>
    <col min="9746" max="9746" width="13.97265625" style="3" bestFit="1" customWidth="1"/>
    <col min="9747" max="9747" width="14.5859375" style="3" customWidth="1"/>
    <col min="9748" max="9748" width="20.2265625" style="3" customWidth="1"/>
    <col min="9749" max="9749" width="19" style="3" customWidth="1"/>
    <col min="9750" max="9750" width="19.12109375" style="3" customWidth="1"/>
    <col min="9751" max="9987" width="9.19140625" style="3"/>
    <col min="9988" max="9988" width="51.85546875" style="3" customWidth="1"/>
    <col min="9989" max="9989" width="11.765625" style="3" customWidth="1"/>
    <col min="9990" max="9990" width="7.84375" style="3" customWidth="1"/>
    <col min="9991" max="9991" width="17.52734375" style="3" bestFit="1" customWidth="1"/>
    <col min="9992" max="9992" width="1.9609375" style="3" customWidth="1"/>
    <col min="9993" max="9993" width="18.38671875" style="3" customWidth="1"/>
    <col min="9994" max="9995" width="12.13671875" style="3" customWidth="1"/>
    <col min="9996" max="9996" width="9.19140625" style="3"/>
    <col min="9997" max="9997" width="14.953125" style="3" bestFit="1" customWidth="1"/>
    <col min="9998" max="9998" width="9.55859375" style="3" bestFit="1" customWidth="1"/>
    <col min="9999" max="9999" width="9.19140625" style="3"/>
    <col min="10000" max="10000" width="16.546875" style="3" bestFit="1" customWidth="1"/>
    <col min="10001" max="10001" width="12.2578125" style="3" bestFit="1" customWidth="1"/>
    <col min="10002" max="10002" width="13.97265625" style="3" bestFit="1" customWidth="1"/>
    <col min="10003" max="10003" width="14.5859375" style="3" customWidth="1"/>
    <col min="10004" max="10004" width="20.2265625" style="3" customWidth="1"/>
    <col min="10005" max="10005" width="19" style="3" customWidth="1"/>
    <col min="10006" max="10006" width="19.12109375" style="3" customWidth="1"/>
    <col min="10007" max="10243" width="9.19140625" style="3"/>
    <col min="10244" max="10244" width="51.85546875" style="3" customWidth="1"/>
    <col min="10245" max="10245" width="11.765625" style="3" customWidth="1"/>
    <col min="10246" max="10246" width="7.84375" style="3" customWidth="1"/>
    <col min="10247" max="10247" width="17.52734375" style="3" bestFit="1" customWidth="1"/>
    <col min="10248" max="10248" width="1.9609375" style="3" customWidth="1"/>
    <col min="10249" max="10249" width="18.38671875" style="3" customWidth="1"/>
    <col min="10250" max="10251" width="12.13671875" style="3" customWidth="1"/>
    <col min="10252" max="10252" width="9.19140625" style="3"/>
    <col min="10253" max="10253" width="14.953125" style="3" bestFit="1" customWidth="1"/>
    <col min="10254" max="10254" width="9.55859375" style="3" bestFit="1" customWidth="1"/>
    <col min="10255" max="10255" width="9.19140625" style="3"/>
    <col min="10256" max="10256" width="16.546875" style="3" bestFit="1" customWidth="1"/>
    <col min="10257" max="10257" width="12.2578125" style="3" bestFit="1" customWidth="1"/>
    <col min="10258" max="10258" width="13.97265625" style="3" bestFit="1" customWidth="1"/>
    <col min="10259" max="10259" width="14.5859375" style="3" customWidth="1"/>
    <col min="10260" max="10260" width="20.2265625" style="3" customWidth="1"/>
    <col min="10261" max="10261" width="19" style="3" customWidth="1"/>
    <col min="10262" max="10262" width="19.12109375" style="3" customWidth="1"/>
    <col min="10263" max="10499" width="9.19140625" style="3"/>
    <col min="10500" max="10500" width="51.85546875" style="3" customWidth="1"/>
    <col min="10501" max="10501" width="11.765625" style="3" customWidth="1"/>
    <col min="10502" max="10502" width="7.84375" style="3" customWidth="1"/>
    <col min="10503" max="10503" width="17.52734375" style="3" bestFit="1" customWidth="1"/>
    <col min="10504" max="10504" width="1.9609375" style="3" customWidth="1"/>
    <col min="10505" max="10505" width="18.38671875" style="3" customWidth="1"/>
    <col min="10506" max="10507" width="12.13671875" style="3" customWidth="1"/>
    <col min="10508" max="10508" width="9.19140625" style="3"/>
    <col min="10509" max="10509" width="14.953125" style="3" bestFit="1" customWidth="1"/>
    <col min="10510" max="10510" width="9.55859375" style="3" bestFit="1" customWidth="1"/>
    <col min="10511" max="10511" width="9.19140625" style="3"/>
    <col min="10512" max="10512" width="16.546875" style="3" bestFit="1" customWidth="1"/>
    <col min="10513" max="10513" width="12.2578125" style="3" bestFit="1" customWidth="1"/>
    <col min="10514" max="10514" width="13.97265625" style="3" bestFit="1" customWidth="1"/>
    <col min="10515" max="10515" width="14.5859375" style="3" customWidth="1"/>
    <col min="10516" max="10516" width="20.2265625" style="3" customWidth="1"/>
    <col min="10517" max="10517" width="19" style="3" customWidth="1"/>
    <col min="10518" max="10518" width="19.12109375" style="3" customWidth="1"/>
    <col min="10519" max="10755" width="9.19140625" style="3"/>
    <col min="10756" max="10756" width="51.85546875" style="3" customWidth="1"/>
    <col min="10757" max="10757" width="11.765625" style="3" customWidth="1"/>
    <col min="10758" max="10758" width="7.84375" style="3" customWidth="1"/>
    <col min="10759" max="10759" width="17.52734375" style="3" bestFit="1" customWidth="1"/>
    <col min="10760" max="10760" width="1.9609375" style="3" customWidth="1"/>
    <col min="10761" max="10761" width="18.38671875" style="3" customWidth="1"/>
    <col min="10762" max="10763" width="12.13671875" style="3" customWidth="1"/>
    <col min="10764" max="10764" width="9.19140625" style="3"/>
    <col min="10765" max="10765" width="14.953125" style="3" bestFit="1" customWidth="1"/>
    <col min="10766" max="10766" width="9.55859375" style="3" bestFit="1" customWidth="1"/>
    <col min="10767" max="10767" width="9.19140625" style="3"/>
    <col min="10768" max="10768" width="16.546875" style="3" bestFit="1" customWidth="1"/>
    <col min="10769" max="10769" width="12.2578125" style="3" bestFit="1" customWidth="1"/>
    <col min="10770" max="10770" width="13.97265625" style="3" bestFit="1" customWidth="1"/>
    <col min="10771" max="10771" width="14.5859375" style="3" customWidth="1"/>
    <col min="10772" max="10772" width="20.2265625" style="3" customWidth="1"/>
    <col min="10773" max="10773" width="19" style="3" customWidth="1"/>
    <col min="10774" max="10774" width="19.12109375" style="3" customWidth="1"/>
    <col min="10775" max="11011" width="9.19140625" style="3"/>
    <col min="11012" max="11012" width="51.85546875" style="3" customWidth="1"/>
    <col min="11013" max="11013" width="11.765625" style="3" customWidth="1"/>
    <col min="11014" max="11014" width="7.84375" style="3" customWidth="1"/>
    <col min="11015" max="11015" width="17.52734375" style="3" bestFit="1" customWidth="1"/>
    <col min="11016" max="11016" width="1.9609375" style="3" customWidth="1"/>
    <col min="11017" max="11017" width="18.38671875" style="3" customWidth="1"/>
    <col min="11018" max="11019" width="12.13671875" style="3" customWidth="1"/>
    <col min="11020" max="11020" width="9.19140625" style="3"/>
    <col min="11021" max="11021" width="14.953125" style="3" bestFit="1" customWidth="1"/>
    <col min="11022" max="11022" width="9.55859375" style="3" bestFit="1" customWidth="1"/>
    <col min="11023" max="11023" width="9.19140625" style="3"/>
    <col min="11024" max="11024" width="16.546875" style="3" bestFit="1" customWidth="1"/>
    <col min="11025" max="11025" width="12.2578125" style="3" bestFit="1" customWidth="1"/>
    <col min="11026" max="11026" width="13.97265625" style="3" bestFit="1" customWidth="1"/>
    <col min="11027" max="11027" width="14.5859375" style="3" customWidth="1"/>
    <col min="11028" max="11028" width="20.2265625" style="3" customWidth="1"/>
    <col min="11029" max="11029" width="19" style="3" customWidth="1"/>
    <col min="11030" max="11030" width="19.12109375" style="3" customWidth="1"/>
    <col min="11031" max="11267" width="9.19140625" style="3"/>
    <col min="11268" max="11268" width="51.85546875" style="3" customWidth="1"/>
    <col min="11269" max="11269" width="11.765625" style="3" customWidth="1"/>
    <col min="11270" max="11270" width="7.84375" style="3" customWidth="1"/>
    <col min="11271" max="11271" width="17.52734375" style="3" bestFit="1" customWidth="1"/>
    <col min="11272" max="11272" width="1.9609375" style="3" customWidth="1"/>
    <col min="11273" max="11273" width="18.38671875" style="3" customWidth="1"/>
    <col min="11274" max="11275" width="12.13671875" style="3" customWidth="1"/>
    <col min="11276" max="11276" width="9.19140625" style="3"/>
    <col min="11277" max="11277" width="14.953125" style="3" bestFit="1" customWidth="1"/>
    <col min="11278" max="11278" width="9.55859375" style="3" bestFit="1" customWidth="1"/>
    <col min="11279" max="11279" width="9.19140625" style="3"/>
    <col min="11280" max="11280" width="16.546875" style="3" bestFit="1" customWidth="1"/>
    <col min="11281" max="11281" width="12.2578125" style="3" bestFit="1" customWidth="1"/>
    <col min="11282" max="11282" width="13.97265625" style="3" bestFit="1" customWidth="1"/>
    <col min="11283" max="11283" width="14.5859375" style="3" customWidth="1"/>
    <col min="11284" max="11284" width="20.2265625" style="3" customWidth="1"/>
    <col min="11285" max="11285" width="19" style="3" customWidth="1"/>
    <col min="11286" max="11286" width="19.12109375" style="3" customWidth="1"/>
    <col min="11287" max="11523" width="9.19140625" style="3"/>
    <col min="11524" max="11524" width="51.85546875" style="3" customWidth="1"/>
    <col min="11525" max="11525" width="11.765625" style="3" customWidth="1"/>
    <col min="11526" max="11526" width="7.84375" style="3" customWidth="1"/>
    <col min="11527" max="11527" width="17.52734375" style="3" bestFit="1" customWidth="1"/>
    <col min="11528" max="11528" width="1.9609375" style="3" customWidth="1"/>
    <col min="11529" max="11529" width="18.38671875" style="3" customWidth="1"/>
    <col min="11530" max="11531" width="12.13671875" style="3" customWidth="1"/>
    <col min="11532" max="11532" width="9.19140625" style="3"/>
    <col min="11533" max="11533" width="14.953125" style="3" bestFit="1" customWidth="1"/>
    <col min="11534" max="11534" width="9.55859375" style="3" bestFit="1" customWidth="1"/>
    <col min="11535" max="11535" width="9.19140625" style="3"/>
    <col min="11536" max="11536" width="16.546875" style="3" bestFit="1" customWidth="1"/>
    <col min="11537" max="11537" width="12.2578125" style="3" bestFit="1" customWidth="1"/>
    <col min="11538" max="11538" width="13.97265625" style="3" bestFit="1" customWidth="1"/>
    <col min="11539" max="11539" width="14.5859375" style="3" customWidth="1"/>
    <col min="11540" max="11540" width="20.2265625" style="3" customWidth="1"/>
    <col min="11541" max="11541" width="19" style="3" customWidth="1"/>
    <col min="11542" max="11542" width="19.12109375" style="3" customWidth="1"/>
    <col min="11543" max="11779" width="9.19140625" style="3"/>
    <col min="11780" max="11780" width="51.85546875" style="3" customWidth="1"/>
    <col min="11781" max="11781" width="11.765625" style="3" customWidth="1"/>
    <col min="11782" max="11782" width="7.84375" style="3" customWidth="1"/>
    <col min="11783" max="11783" width="17.52734375" style="3" bestFit="1" customWidth="1"/>
    <col min="11784" max="11784" width="1.9609375" style="3" customWidth="1"/>
    <col min="11785" max="11785" width="18.38671875" style="3" customWidth="1"/>
    <col min="11786" max="11787" width="12.13671875" style="3" customWidth="1"/>
    <col min="11788" max="11788" width="9.19140625" style="3"/>
    <col min="11789" max="11789" width="14.953125" style="3" bestFit="1" customWidth="1"/>
    <col min="11790" max="11790" width="9.55859375" style="3" bestFit="1" customWidth="1"/>
    <col min="11791" max="11791" width="9.19140625" style="3"/>
    <col min="11792" max="11792" width="16.546875" style="3" bestFit="1" customWidth="1"/>
    <col min="11793" max="11793" width="12.2578125" style="3" bestFit="1" customWidth="1"/>
    <col min="11794" max="11794" width="13.97265625" style="3" bestFit="1" customWidth="1"/>
    <col min="11795" max="11795" width="14.5859375" style="3" customWidth="1"/>
    <col min="11796" max="11796" width="20.2265625" style="3" customWidth="1"/>
    <col min="11797" max="11797" width="19" style="3" customWidth="1"/>
    <col min="11798" max="11798" width="19.12109375" style="3" customWidth="1"/>
    <col min="11799" max="12035" width="9.19140625" style="3"/>
    <col min="12036" max="12036" width="51.85546875" style="3" customWidth="1"/>
    <col min="12037" max="12037" width="11.765625" style="3" customWidth="1"/>
    <col min="12038" max="12038" width="7.84375" style="3" customWidth="1"/>
    <col min="12039" max="12039" width="17.52734375" style="3" bestFit="1" customWidth="1"/>
    <col min="12040" max="12040" width="1.9609375" style="3" customWidth="1"/>
    <col min="12041" max="12041" width="18.38671875" style="3" customWidth="1"/>
    <col min="12042" max="12043" width="12.13671875" style="3" customWidth="1"/>
    <col min="12044" max="12044" width="9.19140625" style="3"/>
    <col min="12045" max="12045" width="14.953125" style="3" bestFit="1" customWidth="1"/>
    <col min="12046" max="12046" width="9.55859375" style="3" bestFit="1" customWidth="1"/>
    <col min="12047" max="12047" width="9.19140625" style="3"/>
    <col min="12048" max="12048" width="16.546875" style="3" bestFit="1" customWidth="1"/>
    <col min="12049" max="12049" width="12.2578125" style="3" bestFit="1" customWidth="1"/>
    <col min="12050" max="12050" width="13.97265625" style="3" bestFit="1" customWidth="1"/>
    <col min="12051" max="12051" width="14.5859375" style="3" customWidth="1"/>
    <col min="12052" max="12052" width="20.2265625" style="3" customWidth="1"/>
    <col min="12053" max="12053" width="19" style="3" customWidth="1"/>
    <col min="12054" max="12054" width="19.12109375" style="3" customWidth="1"/>
    <col min="12055" max="12291" width="9.19140625" style="3"/>
    <col min="12292" max="12292" width="51.85546875" style="3" customWidth="1"/>
    <col min="12293" max="12293" width="11.765625" style="3" customWidth="1"/>
    <col min="12294" max="12294" width="7.84375" style="3" customWidth="1"/>
    <col min="12295" max="12295" width="17.52734375" style="3" bestFit="1" customWidth="1"/>
    <col min="12296" max="12296" width="1.9609375" style="3" customWidth="1"/>
    <col min="12297" max="12297" width="18.38671875" style="3" customWidth="1"/>
    <col min="12298" max="12299" width="12.13671875" style="3" customWidth="1"/>
    <col min="12300" max="12300" width="9.19140625" style="3"/>
    <col min="12301" max="12301" width="14.953125" style="3" bestFit="1" customWidth="1"/>
    <col min="12302" max="12302" width="9.55859375" style="3" bestFit="1" customWidth="1"/>
    <col min="12303" max="12303" width="9.19140625" style="3"/>
    <col min="12304" max="12304" width="16.546875" style="3" bestFit="1" customWidth="1"/>
    <col min="12305" max="12305" width="12.2578125" style="3" bestFit="1" customWidth="1"/>
    <col min="12306" max="12306" width="13.97265625" style="3" bestFit="1" customWidth="1"/>
    <col min="12307" max="12307" width="14.5859375" style="3" customWidth="1"/>
    <col min="12308" max="12308" width="20.2265625" style="3" customWidth="1"/>
    <col min="12309" max="12309" width="19" style="3" customWidth="1"/>
    <col min="12310" max="12310" width="19.12109375" style="3" customWidth="1"/>
    <col min="12311" max="12547" width="9.19140625" style="3"/>
    <col min="12548" max="12548" width="51.85546875" style="3" customWidth="1"/>
    <col min="12549" max="12549" width="11.765625" style="3" customWidth="1"/>
    <col min="12550" max="12550" width="7.84375" style="3" customWidth="1"/>
    <col min="12551" max="12551" width="17.52734375" style="3" bestFit="1" customWidth="1"/>
    <col min="12552" max="12552" width="1.9609375" style="3" customWidth="1"/>
    <col min="12553" max="12553" width="18.38671875" style="3" customWidth="1"/>
    <col min="12554" max="12555" width="12.13671875" style="3" customWidth="1"/>
    <col min="12556" max="12556" width="9.19140625" style="3"/>
    <col min="12557" max="12557" width="14.953125" style="3" bestFit="1" customWidth="1"/>
    <col min="12558" max="12558" width="9.55859375" style="3" bestFit="1" customWidth="1"/>
    <col min="12559" max="12559" width="9.19140625" style="3"/>
    <col min="12560" max="12560" width="16.546875" style="3" bestFit="1" customWidth="1"/>
    <col min="12561" max="12561" width="12.2578125" style="3" bestFit="1" customWidth="1"/>
    <col min="12562" max="12562" width="13.97265625" style="3" bestFit="1" customWidth="1"/>
    <col min="12563" max="12563" width="14.5859375" style="3" customWidth="1"/>
    <col min="12564" max="12564" width="20.2265625" style="3" customWidth="1"/>
    <col min="12565" max="12565" width="19" style="3" customWidth="1"/>
    <col min="12566" max="12566" width="19.12109375" style="3" customWidth="1"/>
    <col min="12567" max="12803" width="9.19140625" style="3"/>
    <col min="12804" max="12804" width="51.85546875" style="3" customWidth="1"/>
    <col min="12805" max="12805" width="11.765625" style="3" customWidth="1"/>
    <col min="12806" max="12806" width="7.84375" style="3" customWidth="1"/>
    <col min="12807" max="12807" width="17.52734375" style="3" bestFit="1" customWidth="1"/>
    <col min="12808" max="12808" width="1.9609375" style="3" customWidth="1"/>
    <col min="12809" max="12809" width="18.38671875" style="3" customWidth="1"/>
    <col min="12810" max="12811" width="12.13671875" style="3" customWidth="1"/>
    <col min="12812" max="12812" width="9.19140625" style="3"/>
    <col min="12813" max="12813" width="14.953125" style="3" bestFit="1" customWidth="1"/>
    <col min="12814" max="12814" width="9.55859375" style="3" bestFit="1" customWidth="1"/>
    <col min="12815" max="12815" width="9.19140625" style="3"/>
    <col min="12816" max="12816" width="16.546875" style="3" bestFit="1" customWidth="1"/>
    <col min="12817" max="12817" width="12.2578125" style="3" bestFit="1" customWidth="1"/>
    <col min="12818" max="12818" width="13.97265625" style="3" bestFit="1" customWidth="1"/>
    <col min="12819" max="12819" width="14.5859375" style="3" customWidth="1"/>
    <col min="12820" max="12820" width="20.2265625" style="3" customWidth="1"/>
    <col min="12821" max="12821" width="19" style="3" customWidth="1"/>
    <col min="12822" max="12822" width="19.12109375" style="3" customWidth="1"/>
    <col min="12823" max="13059" width="9.19140625" style="3"/>
    <col min="13060" max="13060" width="51.85546875" style="3" customWidth="1"/>
    <col min="13061" max="13061" width="11.765625" style="3" customWidth="1"/>
    <col min="13062" max="13062" width="7.84375" style="3" customWidth="1"/>
    <col min="13063" max="13063" width="17.52734375" style="3" bestFit="1" customWidth="1"/>
    <col min="13064" max="13064" width="1.9609375" style="3" customWidth="1"/>
    <col min="13065" max="13065" width="18.38671875" style="3" customWidth="1"/>
    <col min="13066" max="13067" width="12.13671875" style="3" customWidth="1"/>
    <col min="13068" max="13068" width="9.19140625" style="3"/>
    <col min="13069" max="13069" width="14.953125" style="3" bestFit="1" customWidth="1"/>
    <col min="13070" max="13070" width="9.55859375" style="3" bestFit="1" customWidth="1"/>
    <col min="13071" max="13071" width="9.19140625" style="3"/>
    <col min="13072" max="13072" width="16.546875" style="3" bestFit="1" customWidth="1"/>
    <col min="13073" max="13073" width="12.2578125" style="3" bestFit="1" customWidth="1"/>
    <col min="13074" max="13074" width="13.97265625" style="3" bestFit="1" customWidth="1"/>
    <col min="13075" max="13075" width="14.5859375" style="3" customWidth="1"/>
    <col min="13076" max="13076" width="20.2265625" style="3" customWidth="1"/>
    <col min="13077" max="13077" width="19" style="3" customWidth="1"/>
    <col min="13078" max="13078" width="19.12109375" style="3" customWidth="1"/>
    <col min="13079" max="13315" width="9.19140625" style="3"/>
    <col min="13316" max="13316" width="51.85546875" style="3" customWidth="1"/>
    <col min="13317" max="13317" width="11.765625" style="3" customWidth="1"/>
    <col min="13318" max="13318" width="7.84375" style="3" customWidth="1"/>
    <col min="13319" max="13319" width="17.52734375" style="3" bestFit="1" customWidth="1"/>
    <col min="13320" max="13320" width="1.9609375" style="3" customWidth="1"/>
    <col min="13321" max="13321" width="18.38671875" style="3" customWidth="1"/>
    <col min="13322" max="13323" width="12.13671875" style="3" customWidth="1"/>
    <col min="13324" max="13324" width="9.19140625" style="3"/>
    <col min="13325" max="13325" width="14.953125" style="3" bestFit="1" customWidth="1"/>
    <col min="13326" max="13326" width="9.55859375" style="3" bestFit="1" customWidth="1"/>
    <col min="13327" max="13327" width="9.19140625" style="3"/>
    <col min="13328" max="13328" width="16.546875" style="3" bestFit="1" customWidth="1"/>
    <col min="13329" max="13329" width="12.2578125" style="3" bestFit="1" customWidth="1"/>
    <col min="13330" max="13330" width="13.97265625" style="3" bestFit="1" customWidth="1"/>
    <col min="13331" max="13331" width="14.5859375" style="3" customWidth="1"/>
    <col min="13332" max="13332" width="20.2265625" style="3" customWidth="1"/>
    <col min="13333" max="13333" width="19" style="3" customWidth="1"/>
    <col min="13334" max="13334" width="19.12109375" style="3" customWidth="1"/>
    <col min="13335" max="13571" width="9.19140625" style="3"/>
    <col min="13572" max="13572" width="51.85546875" style="3" customWidth="1"/>
    <col min="13573" max="13573" width="11.765625" style="3" customWidth="1"/>
    <col min="13574" max="13574" width="7.84375" style="3" customWidth="1"/>
    <col min="13575" max="13575" width="17.52734375" style="3" bestFit="1" customWidth="1"/>
    <col min="13576" max="13576" width="1.9609375" style="3" customWidth="1"/>
    <col min="13577" max="13577" width="18.38671875" style="3" customWidth="1"/>
    <col min="13578" max="13579" width="12.13671875" style="3" customWidth="1"/>
    <col min="13580" max="13580" width="9.19140625" style="3"/>
    <col min="13581" max="13581" width="14.953125" style="3" bestFit="1" customWidth="1"/>
    <col min="13582" max="13582" width="9.55859375" style="3" bestFit="1" customWidth="1"/>
    <col min="13583" max="13583" width="9.19140625" style="3"/>
    <col min="13584" max="13584" width="16.546875" style="3" bestFit="1" customWidth="1"/>
    <col min="13585" max="13585" width="12.2578125" style="3" bestFit="1" customWidth="1"/>
    <col min="13586" max="13586" width="13.97265625" style="3" bestFit="1" customWidth="1"/>
    <col min="13587" max="13587" width="14.5859375" style="3" customWidth="1"/>
    <col min="13588" max="13588" width="20.2265625" style="3" customWidth="1"/>
    <col min="13589" max="13589" width="19" style="3" customWidth="1"/>
    <col min="13590" max="13590" width="19.12109375" style="3" customWidth="1"/>
    <col min="13591" max="13827" width="9.19140625" style="3"/>
    <col min="13828" max="13828" width="51.85546875" style="3" customWidth="1"/>
    <col min="13829" max="13829" width="11.765625" style="3" customWidth="1"/>
    <col min="13830" max="13830" width="7.84375" style="3" customWidth="1"/>
    <col min="13831" max="13831" width="17.52734375" style="3" bestFit="1" customWidth="1"/>
    <col min="13832" max="13832" width="1.9609375" style="3" customWidth="1"/>
    <col min="13833" max="13833" width="18.38671875" style="3" customWidth="1"/>
    <col min="13834" max="13835" width="12.13671875" style="3" customWidth="1"/>
    <col min="13836" max="13836" width="9.19140625" style="3"/>
    <col min="13837" max="13837" width="14.953125" style="3" bestFit="1" customWidth="1"/>
    <col min="13838" max="13838" width="9.55859375" style="3" bestFit="1" customWidth="1"/>
    <col min="13839" max="13839" width="9.19140625" style="3"/>
    <col min="13840" max="13840" width="16.546875" style="3" bestFit="1" customWidth="1"/>
    <col min="13841" max="13841" width="12.2578125" style="3" bestFit="1" customWidth="1"/>
    <col min="13842" max="13842" width="13.97265625" style="3" bestFit="1" customWidth="1"/>
    <col min="13843" max="13843" width="14.5859375" style="3" customWidth="1"/>
    <col min="13844" max="13844" width="20.2265625" style="3" customWidth="1"/>
    <col min="13845" max="13845" width="19" style="3" customWidth="1"/>
    <col min="13846" max="13846" width="19.12109375" style="3" customWidth="1"/>
    <col min="13847" max="14083" width="9.19140625" style="3"/>
    <col min="14084" max="14084" width="51.85546875" style="3" customWidth="1"/>
    <col min="14085" max="14085" width="11.765625" style="3" customWidth="1"/>
    <col min="14086" max="14086" width="7.84375" style="3" customWidth="1"/>
    <col min="14087" max="14087" width="17.52734375" style="3" bestFit="1" customWidth="1"/>
    <col min="14088" max="14088" width="1.9609375" style="3" customWidth="1"/>
    <col min="14089" max="14089" width="18.38671875" style="3" customWidth="1"/>
    <col min="14090" max="14091" width="12.13671875" style="3" customWidth="1"/>
    <col min="14092" max="14092" width="9.19140625" style="3"/>
    <col min="14093" max="14093" width="14.953125" style="3" bestFit="1" customWidth="1"/>
    <col min="14094" max="14094" width="9.55859375" style="3" bestFit="1" customWidth="1"/>
    <col min="14095" max="14095" width="9.19140625" style="3"/>
    <col min="14096" max="14096" width="16.546875" style="3" bestFit="1" customWidth="1"/>
    <col min="14097" max="14097" width="12.2578125" style="3" bestFit="1" customWidth="1"/>
    <col min="14098" max="14098" width="13.97265625" style="3" bestFit="1" customWidth="1"/>
    <col min="14099" max="14099" width="14.5859375" style="3" customWidth="1"/>
    <col min="14100" max="14100" width="20.2265625" style="3" customWidth="1"/>
    <col min="14101" max="14101" width="19" style="3" customWidth="1"/>
    <col min="14102" max="14102" width="19.12109375" style="3" customWidth="1"/>
    <col min="14103" max="14339" width="9.19140625" style="3"/>
    <col min="14340" max="14340" width="51.85546875" style="3" customWidth="1"/>
    <col min="14341" max="14341" width="11.765625" style="3" customWidth="1"/>
    <col min="14342" max="14342" width="7.84375" style="3" customWidth="1"/>
    <col min="14343" max="14343" width="17.52734375" style="3" bestFit="1" customWidth="1"/>
    <col min="14344" max="14344" width="1.9609375" style="3" customWidth="1"/>
    <col min="14345" max="14345" width="18.38671875" style="3" customWidth="1"/>
    <col min="14346" max="14347" width="12.13671875" style="3" customWidth="1"/>
    <col min="14348" max="14348" width="9.19140625" style="3"/>
    <col min="14349" max="14349" width="14.953125" style="3" bestFit="1" customWidth="1"/>
    <col min="14350" max="14350" width="9.55859375" style="3" bestFit="1" customWidth="1"/>
    <col min="14351" max="14351" width="9.19140625" style="3"/>
    <col min="14352" max="14352" width="16.546875" style="3" bestFit="1" customWidth="1"/>
    <col min="14353" max="14353" width="12.2578125" style="3" bestFit="1" customWidth="1"/>
    <col min="14354" max="14354" width="13.97265625" style="3" bestFit="1" customWidth="1"/>
    <col min="14355" max="14355" width="14.5859375" style="3" customWidth="1"/>
    <col min="14356" max="14356" width="20.2265625" style="3" customWidth="1"/>
    <col min="14357" max="14357" width="19" style="3" customWidth="1"/>
    <col min="14358" max="14358" width="19.12109375" style="3" customWidth="1"/>
    <col min="14359" max="14595" width="9.19140625" style="3"/>
    <col min="14596" max="14596" width="51.85546875" style="3" customWidth="1"/>
    <col min="14597" max="14597" width="11.765625" style="3" customWidth="1"/>
    <col min="14598" max="14598" width="7.84375" style="3" customWidth="1"/>
    <col min="14599" max="14599" width="17.52734375" style="3" bestFit="1" customWidth="1"/>
    <col min="14600" max="14600" width="1.9609375" style="3" customWidth="1"/>
    <col min="14601" max="14601" width="18.38671875" style="3" customWidth="1"/>
    <col min="14602" max="14603" width="12.13671875" style="3" customWidth="1"/>
    <col min="14604" max="14604" width="9.19140625" style="3"/>
    <col min="14605" max="14605" width="14.953125" style="3" bestFit="1" customWidth="1"/>
    <col min="14606" max="14606" width="9.55859375" style="3" bestFit="1" customWidth="1"/>
    <col min="14607" max="14607" width="9.19140625" style="3"/>
    <col min="14608" max="14608" width="16.546875" style="3" bestFit="1" customWidth="1"/>
    <col min="14609" max="14609" width="12.2578125" style="3" bestFit="1" customWidth="1"/>
    <col min="14610" max="14610" width="13.97265625" style="3" bestFit="1" customWidth="1"/>
    <col min="14611" max="14611" width="14.5859375" style="3" customWidth="1"/>
    <col min="14612" max="14612" width="20.2265625" style="3" customWidth="1"/>
    <col min="14613" max="14613" width="19" style="3" customWidth="1"/>
    <col min="14614" max="14614" width="19.12109375" style="3" customWidth="1"/>
    <col min="14615" max="14851" width="9.19140625" style="3"/>
    <col min="14852" max="14852" width="51.85546875" style="3" customWidth="1"/>
    <col min="14853" max="14853" width="11.765625" style="3" customWidth="1"/>
    <col min="14854" max="14854" width="7.84375" style="3" customWidth="1"/>
    <col min="14855" max="14855" width="17.52734375" style="3" bestFit="1" customWidth="1"/>
    <col min="14856" max="14856" width="1.9609375" style="3" customWidth="1"/>
    <col min="14857" max="14857" width="18.38671875" style="3" customWidth="1"/>
    <col min="14858" max="14859" width="12.13671875" style="3" customWidth="1"/>
    <col min="14860" max="14860" width="9.19140625" style="3"/>
    <col min="14861" max="14861" width="14.953125" style="3" bestFit="1" customWidth="1"/>
    <col min="14862" max="14862" width="9.55859375" style="3" bestFit="1" customWidth="1"/>
    <col min="14863" max="14863" width="9.19140625" style="3"/>
    <col min="14864" max="14864" width="16.546875" style="3" bestFit="1" customWidth="1"/>
    <col min="14865" max="14865" width="12.2578125" style="3" bestFit="1" customWidth="1"/>
    <col min="14866" max="14866" width="13.97265625" style="3" bestFit="1" customWidth="1"/>
    <col min="14867" max="14867" width="14.5859375" style="3" customWidth="1"/>
    <col min="14868" max="14868" width="20.2265625" style="3" customWidth="1"/>
    <col min="14869" max="14869" width="19" style="3" customWidth="1"/>
    <col min="14870" max="14870" width="19.12109375" style="3" customWidth="1"/>
    <col min="14871" max="15107" width="9.19140625" style="3"/>
    <col min="15108" max="15108" width="51.85546875" style="3" customWidth="1"/>
    <col min="15109" max="15109" width="11.765625" style="3" customWidth="1"/>
    <col min="15110" max="15110" width="7.84375" style="3" customWidth="1"/>
    <col min="15111" max="15111" width="17.52734375" style="3" bestFit="1" customWidth="1"/>
    <col min="15112" max="15112" width="1.9609375" style="3" customWidth="1"/>
    <col min="15113" max="15113" width="18.38671875" style="3" customWidth="1"/>
    <col min="15114" max="15115" width="12.13671875" style="3" customWidth="1"/>
    <col min="15116" max="15116" width="9.19140625" style="3"/>
    <col min="15117" max="15117" width="14.953125" style="3" bestFit="1" customWidth="1"/>
    <col min="15118" max="15118" width="9.55859375" style="3" bestFit="1" customWidth="1"/>
    <col min="15119" max="15119" width="9.19140625" style="3"/>
    <col min="15120" max="15120" width="16.546875" style="3" bestFit="1" customWidth="1"/>
    <col min="15121" max="15121" width="12.2578125" style="3" bestFit="1" customWidth="1"/>
    <col min="15122" max="15122" width="13.97265625" style="3" bestFit="1" customWidth="1"/>
    <col min="15123" max="15123" width="14.5859375" style="3" customWidth="1"/>
    <col min="15124" max="15124" width="20.2265625" style="3" customWidth="1"/>
    <col min="15125" max="15125" width="19" style="3" customWidth="1"/>
    <col min="15126" max="15126" width="19.12109375" style="3" customWidth="1"/>
    <col min="15127" max="15363" width="9.19140625" style="3"/>
    <col min="15364" max="15364" width="51.85546875" style="3" customWidth="1"/>
    <col min="15365" max="15365" width="11.765625" style="3" customWidth="1"/>
    <col min="15366" max="15366" width="7.84375" style="3" customWidth="1"/>
    <col min="15367" max="15367" width="17.52734375" style="3" bestFit="1" customWidth="1"/>
    <col min="15368" max="15368" width="1.9609375" style="3" customWidth="1"/>
    <col min="15369" max="15369" width="18.38671875" style="3" customWidth="1"/>
    <col min="15370" max="15371" width="12.13671875" style="3" customWidth="1"/>
    <col min="15372" max="15372" width="9.19140625" style="3"/>
    <col min="15373" max="15373" width="14.953125" style="3" bestFit="1" customWidth="1"/>
    <col min="15374" max="15374" width="9.55859375" style="3" bestFit="1" customWidth="1"/>
    <col min="15375" max="15375" width="9.19140625" style="3"/>
    <col min="15376" max="15376" width="16.546875" style="3" bestFit="1" customWidth="1"/>
    <col min="15377" max="15377" width="12.2578125" style="3" bestFit="1" customWidth="1"/>
    <col min="15378" max="15378" width="13.97265625" style="3" bestFit="1" customWidth="1"/>
    <col min="15379" max="15379" width="14.5859375" style="3" customWidth="1"/>
    <col min="15380" max="15380" width="20.2265625" style="3" customWidth="1"/>
    <col min="15381" max="15381" width="19" style="3" customWidth="1"/>
    <col min="15382" max="15382" width="19.12109375" style="3" customWidth="1"/>
    <col min="15383" max="15619" width="9.19140625" style="3"/>
    <col min="15620" max="15620" width="51.85546875" style="3" customWidth="1"/>
    <col min="15621" max="15621" width="11.765625" style="3" customWidth="1"/>
    <col min="15622" max="15622" width="7.84375" style="3" customWidth="1"/>
    <col min="15623" max="15623" width="17.52734375" style="3" bestFit="1" customWidth="1"/>
    <col min="15624" max="15624" width="1.9609375" style="3" customWidth="1"/>
    <col min="15625" max="15625" width="18.38671875" style="3" customWidth="1"/>
    <col min="15626" max="15627" width="12.13671875" style="3" customWidth="1"/>
    <col min="15628" max="15628" width="9.19140625" style="3"/>
    <col min="15629" max="15629" width="14.953125" style="3" bestFit="1" customWidth="1"/>
    <col min="15630" max="15630" width="9.55859375" style="3" bestFit="1" customWidth="1"/>
    <col min="15631" max="15631" width="9.19140625" style="3"/>
    <col min="15632" max="15632" width="16.546875" style="3" bestFit="1" customWidth="1"/>
    <col min="15633" max="15633" width="12.2578125" style="3" bestFit="1" customWidth="1"/>
    <col min="15634" max="15634" width="13.97265625" style="3" bestFit="1" customWidth="1"/>
    <col min="15635" max="15635" width="14.5859375" style="3" customWidth="1"/>
    <col min="15636" max="15636" width="20.2265625" style="3" customWidth="1"/>
    <col min="15637" max="15637" width="19" style="3" customWidth="1"/>
    <col min="15638" max="15638" width="19.12109375" style="3" customWidth="1"/>
    <col min="15639" max="15875" width="9.19140625" style="3"/>
    <col min="15876" max="15876" width="51.85546875" style="3" customWidth="1"/>
    <col min="15877" max="15877" width="11.765625" style="3" customWidth="1"/>
    <col min="15878" max="15878" width="7.84375" style="3" customWidth="1"/>
    <col min="15879" max="15879" width="17.52734375" style="3" bestFit="1" customWidth="1"/>
    <col min="15880" max="15880" width="1.9609375" style="3" customWidth="1"/>
    <col min="15881" max="15881" width="18.38671875" style="3" customWidth="1"/>
    <col min="15882" max="15883" width="12.13671875" style="3" customWidth="1"/>
    <col min="15884" max="15884" width="9.19140625" style="3"/>
    <col min="15885" max="15885" width="14.953125" style="3" bestFit="1" customWidth="1"/>
    <col min="15886" max="15886" width="9.55859375" style="3" bestFit="1" customWidth="1"/>
    <col min="15887" max="15887" width="9.19140625" style="3"/>
    <col min="15888" max="15888" width="16.546875" style="3" bestFit="1" customWidth="1"/>
    <col min="15889" max="15889" width="12.2578125" style="3" bestFit="1" customWidth="1"/>
    <col min="15890" max="15890" width="13.97265625" style="3" bestFit="1" customWidth="1"/>
    <col min="15891" max="15891" width="14.5859375" style="3" customWidth="1"/>
    <col min="15892" max="15892" width="20.2265625" style="3" customWidth="1"/>
    <col min="15893" max="15893" width="19" style="3" customWidth="1"/>
    <col min="15894" max="15894" width="19.12109375" style="3" customWidth="1"/>
    <col min="15895" max="16131" width="9.19140625" style="3"/>
    <col min="16132" max="16132" width="51.85546875" style="3" customWidth="1"/>
    <col min="16133" max="16133" width="11.765625" style="3" customWidth="1"/>
    <col min="16134" max="16134" width="7.84375" style="3" customWidth="1"/>
    <col min="16135" max="16135" width="17.52734375" style="3" bestFit="1" customWidth="1"/>
    <col min="16136" max="16136" width="1.9609375" style="3" customWidth="1"/>
    <col min="16137" max="16137" width="18.38671875" style="3" customWidth="1"/>
    <col min="16138" max="16139" width="12.13671875" style="3" customWidth="1"/>
    <col min="16140" max="16140" width="9.19140625" style="3"/>
    <col min="16141" max="16141" width="14.953125" style="3" bestFit="1" customWidth="1"/>
    <col min="16142" max="16142" width="9.55859375" style="3" bestFit="1" customWidth="1"/>
    <col min="16143" max="16143" width="9.19140625" style="3"/>
    <col min="16144" max="16144" width="16.546875" style="3" bestFit="1" customWidth="1"/>
    <col min="16145" max="16145" width="12.2578125" style="3" bestFit="1" customWidth="1"/>
    <col min="16146" max="16146" width="13.97265625" style="3" bestFit="1" customWidth="1"/>
    <col min="16147" max="16147" width="14.5859375" style="3" customWidth="1"/>
    <col min="16148" max="16148" width="20.2265625" style="3" customWidth="1"/>
    <col min="16149" max="16149" width="19" style="3" customWidth="1"/>
    <col min="16150" max="16150" width="19.12109375" style="3" customWidth="1"/>
    <col min="16151" max="16384" width="9.19140625" style="3"/>
  </cols>
  <sheetData>
    <row r="1" spans="2:14" ht="21.75" x14ac:dyDescent="0.25">
      <c r="B1" s="169" t="s">
        <v>0</v>
      </c>
      <c r="C1" s="169"/>
      <c r="D1" s="1"/>
      <c r="E1" s="1" t="s">
        <v>1</v>
      </c>
      <c r="F1" s="2">
        <f ca="1">TODAY()</f>
        <v>43910</v>
      </c>
      <c r="I1" s="3" t="s">
        <v>2</v>
      </c>
      <c r="J1" s="1" t="s">
        <v>73</v>
      </c>
    </row>
    <row r="2" spans="2:14" s="5" customFormat="1" ht="21.75" x14ac:dyDescent="0.25">
      <c r="B2" s="170" t="s">
        <v>3</v>
      </c>
      <c r="C2" s="170"/>
      <c r="D2" s="170"/>
      <c r="E2" s="170"/>
      <c r="F2" s="171"/>
      <c r="I2" s="3" t="s">
        <v>60</v>
      </c>
      <c r="J2" s="1"/>
    </row>
    <row r="3" spans="2:14" x14ac:dyDescent="0.15">
      <c r="C3" s="7" t="s">
        <v>4</v>
      </c>
      <c r="D3" s="8" t="str">
        <f>LEFT(J1,2)</f>
        <v>S3</v>
      </c>
      <c r="E3" s="9"/>
      <c r="F3" s="10"/>
      <c r="G3" s="11"/>
      <c r="H3" s="11"/>
    </row>
    <row r="4" spans="2:14" ht="31.5" customHeight="1" x14ac:dyDescent="0.15">
      <c r="B4" s="172" t="s">
        <v>67</v>
      </c>
      <c r="C4" s="172"/>
      <c r="D4" s="172"/>
      <c r="E4" s="172"/>
      <c r="F4" s="172"/>
      <c r="I4" s="1"/>
    </row>
    <row r="5" spans="2:14" x14ac:dyDescent="0.15">
      <c r="B5" s="12" t="s">
        <v>5</v>
      </c>
      <c r="C5" s="13" t="s">
        <v>6</v>
      </c>
      <c r="D5" s="14"/>
      <c r="E5" s="15"/>
      <c r="F5" s="16"/>
    </row>
    <row r="6" spans="2:14" x14ac:dyDescent="0.15">
      <c r="B6" s="17">
        <v>1</v>
      </c>
      <c r="C6" s="18" t="s">
        <v>7</v>
      </c>
      <c r="D6" s="19"/>
      <c r="E6" s="19"/>
      <c r="F6" s="20" t="str">
        <f>F8&amp;"-"&amp;F9&amp;"."&amp;F10</f>
        <v>S3-27.05</v>
      </c>
      <c r="I6" s="1" t="s">
        <v>8</v>
      </c>
      <c r="J6" s="21">
        <v>592593</v>
      </c>
      <c r="K6" s="1" t="s">
        <v>9</v>
      </c>
    </row>
    <row r="7" spans="2:14" x14ac:dyDescent="0.15">
      <c r="B7" s="22">
        <v>1.1000000000000001</v>
      </c>
      <c r="C7" s="176" t="str">
        <f>"Tên khách hàng: "&amp;I4&amp;" "</f>
        <v xml:space="preserve">Tên khách hàng:  </v>
      </c>
      <c r="D7" s="177"/>
      <c r="E7" s="177"/>
      <c r="F7" s="23"/>
    </row>
    <row r="8" spans="2:14" x14ac:dyDescent="0.15">
      <c r="B8" s="22">
        <v>1.2</v>
      </c>
      <c r="C8" s="24" t="s">
        <v>10</v>
      </c>
      <c r="D8" s="25"/>
      <c r="E8" s="25"/>
      <c r="F8" s="26" t="str">
        <f>D3</f>
        <v>S3</v>
      </c>
    </row>
    <row r="9" spans="2:14" x14ac:dyDescent="0.15">
      <c r="B9" s="22">
        <v>1.3</v>
      </c>
      <c r="C9" s="24" t="s">
        <v>11</v>
      </c>
      <c r="D9" s="25"/>
      <c r="E9" s="25"/>
      <c r="F9" s="26" t="str">
        <f>VLOOKUP(J1,'[1]Bảng tổng'!$E$20:$AE$438,3,0)</f>
        <v>27</v>
      </c>
    </row>
    <row r="10" spans="2:14" x14ac:dyDescent="0.15">
      <c r="B10" s="22">
        <v>1.4</v>
      </c>
      <c r="C10" s="24" t="s">
        <v>12</v>
      </c>
      <c r="D10" s="25"/>
      <c r="E10" s="27" t="str">
        <f>IF(RIGHT(E6,3)="12.",RIGHT(E6,3),IF(RIGHT(E6,3) = "12A",RIGHT(E6,3),IF(RIGHT(E6,3)="12B", RIGHT(E6,3),RIGHT(E6,2))))</f>
        <v/>
      </c>
      <c r="F10" s="26" t="str">
        <f>VLOOKUP(J1,'[1]Bảng tổng'!$E$20:$AE$438,4,0)</f>
        <v>05</v>
      </c>
    </row>
    <row r="11" spans="2:14" x14ac:dyDescent="0.15">
      <c r="B11" s="28"/>
      <c r="C11" s="29" t="s">
        <v>13</v>
      </c>
      <c r="D11" s="30"/>
      <c r="E11" s="31"/>
      <c r="F11" s="32"/>
    </row>
    <row r="12" spans="2:14" s="38" customFormat="1" x14ac:dyDescent="0.15">
      <c r="B12" s="33">
        <v>1</v>
      </c>
      <c r="C12" s="34" t="s">
        <v>14</v>
      </c>
      <c r="D12" s="35"/>
      <c r="E12" s="35"/>
      <c r="F12" s="36">
        <f>VLOOKUP(J1,'[1]Bảng tổng'!$E$20:$AE$438,9,0)</f>
        <v>72.900000000000006</v>
      </c>
      <c r="G12" s="37"/>
      <c r="H12" s="37"/>
    </row>
    <row r="13" spans="2:14" s="38" customFormat="1" x14ac:dyDescent="0.15">
      <c r="B13" s="33">
        <v>2</v>
      </c>
      <c r="C13" s="34" t="s">
        <v>15</v>
      </c>
      <c r="D13" s="35"/>
      <c r="E13" s="35"/>
      <c r="F13" s="36">
        <f>VLOOKUP(J1,'[1]Bảng tổng'!$E$20:$AE$438,8,0)</f>
        <v>79.599999999999994</v>
      </c>
      <c r="G13" s="37"/>
      <c r="H13" s="37"/>
    </row>
    <row r="14" spans="2:14" s="38" customFormat="1" x14ac:dyDescent="0.15">
      <c r="B14" s="33">
        <v>3</v>
      </c>
      <c r="C14" s="34" t="s">
        <v>16</v>
      </c>
      <c r="D14" s="35"/>
      <c r="E14" s="35"/>
      <c r="F14" s="152">
        <f>VLOOKUP(J1,'[1]Bảng tổng'!$E$20:$AE$438,25,0)</f>
        <v>47325564.136363633</v>
      </c>
      <c r="G14" s="153">
        <f>F14*F12</f>
        <v>3450033625.5409093</v>
      </c>
      <c r="H14" s="37"/>
    </row>
    <row r="15" spans="2:14" s="38" customFormat="1" ht="18.75" customHeight="1" x14ac:dyDescent="0.15">
      <c r="B15" s="33">
        <v>4</v>
      </c>
      <c r="C15" s="167" t="s">
        <v>17</v>
      </c>
      <c r="D15" s="168"/>
      <c r="E15" s="35"/>
      <c r="F15" s="39">
        <f>(F14-J6)*10%+F14</f>
        <v>51998861.25</v>
      </c>
      <c r="G15" s="153">
        <f>F15*F12</f>
        <v>3790716985.1250005</v>
      </c>
      <c r="H15" s="37"/>
      <c r="I15" s="40"/>
      <c r="K15" s="41"/>
      <c r="L15" s="42"/>
      <c r="N15" s="43"/>
    </row>
    <row r="16" spans="2:14" s="38" customFormat="1" ht="19.5" customHeight="1" x14ac:dyDescent="0.15">
      <c r="B16" s="33">
        <v>5</v>
      </c>
      <c r="C16" s="167" t="s">
        <v>18</v>
      </c>
      <c r="D16" s="168"/>
      <c r="E16" s="168"/>
      <c r="F16" s="44">
        <f>((F15+0.1*J6)/1.1)*2%+F15</f>
        <v>52945372.532727271</v>
      </c>
      <c r="G16" s="45"/>
      <c r="H16" s="45"/>
      <c r="I16" s="40"/>
      <c r="J16" s="46"/>
    </row>
    <row r="17" spans="2:14" s="38" customFormat="1" ht="20.25" customHeight="1" x14ac:dyDescent="0.15">
      <c r="B17" s="33">
        <v>6</v>
      </c>
      <c r="C17" s="167" t="s">
        <v>19</v>
      </c>
      <c r="D17" s="168"/>
      <c r="E17" s="168"/>
      <c r="F17" s="44">
        <f>F16*F12</f>
        <v>3859717657.6358185</v>
      </c>
      <c r="G17" s="45"/>
      <c r="H17" s="45"/>
      <c r="I17" s="40"/>
      <c r="J17" s="46"/>
      <c r="K17" s="47"/>
      <c r="L17" s="46"/>
    </row>
    <row r="18" spans="2:14" s="52" customFormat="1" x14ac:dyDescent="0.15">
      <c r="B18" s="33">
        <v>7</v>
      </c>
      <c r="C18" s="48" t="s">
        <v>20</v>
      </c>
      <c r="D18" s="49"/>
      <c r="E18" s="49"/>
      <c r="F18" s="50">
        <f>(F17+F12*J6*10%)/1.12</f>
        <v>3450033625.5409088</v>
      </c>
      <c r="G18" s="51"/>
      <c r="H18" s="51"/>
      <c r="J18" s="53"/>
      <c r="K18" s="53"/>
      <c r="L18" s="53"/>
    </row>
    <row r="19" spans="2:14" s="57" customFormat="1" x14ac:dyDescent="0.15">
      <c r="B19" s="33">
        <v>8</v>
      </c>
      <c r="C19" s="176" t="s">
        <v>21</v>
      </c>
      <c r="D19" s="177"/>
      <c r="E19" s="54"/>
      <c r="F19" s="50">
        <f>F12*J6</f>
        <v>43200029.700000003</v>
      </c>
      <c r="G19" s="55"/>
      <c r="H19" s="55"/>
      <c r="I19" s="55"/>
      <c r="J19" s="56"/>
      <c r="K19" s="56"/>
      <c r="L19" s="56"/>
    </row>
    <row r="20" spans="2:14" s="52" customFormat="1" ht="14.25" x14ac:dyDescent="0.15">
      <c r="B20" s="33">
        <v>9</v>
      </c>
      <c r="C20" s="48" t="s">
        <v>22</v>
      </c>
      <c r="D20" s="49"/>
      <c r="E20" s="49"/>
      <c r="F20" s="50">
        <f>(F18-J6*F12)*10%</f>
        <v>340683359.58409095</v>
      </c>
      <c r="G20" s="51"/>
      <c r="H20" s="51"/>
      <c r="I20" s="164"/>
      <c r="J20" s="165"/>
      <c r="K20" s="166"/>
      <c r="L20" s="53"/>
    </row>
    <row r="21" spans="2:14" s="52" customFormat="1" ht="14.25" x14ac:dyDescent="0.15">
      <c r="B21" s="33">
        <v>10</v>
      </c>
      <c r="C21" s="48" t="s">
        <v>23</v>
      </c>
      <c r="D21" s="49"/>
      <c r="E21" s="49"/>
      <c r="F21" s="59">
        <f>F18*2%</f>
        <v>69000672.510818183</v>
      </c>
      <c r="G21" s="51"/>
      <c r="H21" s="51"/>
      <c r="I21" s="164"/>
      <c r="J21" s="165"/>
      <c r="K21" s="166"/>
      <c r="L21" s="53"/>
    </row>
    <row r="22" spans="2:14" s="62" customFormat="1" ht="14.25" x14ac:dyDescent="0.15">
      <c r="B22" s="33">
        <v>11</v>
      </c>
      <c r="C22" s="34" t="s">
        <v>24</v>
      </c>
      <c r="D22" s="35"/>
      <c r="E22" s="35"/>
      <c r="F22" s="66">
        <f>ROUND(G22*0.9,0)</f>
        <v>450000000</v>
      </c>
      <c r="G22" s="61">
        <v>500000000</v>
      </c>
      <c r="H22" s="61"/>
      <c r="I22" s="164"/>
      <c r="J22" s="165"/>
      <c r="K22" s="166"/>
      <c r="L22" s="63"/>
      <c r="N22" s="64"/>
    </row>
    <row r="23" spans="2:14" s="38" customFormat="1" ht="14.25" x14ac:dyDescent="0.15">
      <c r="B23" s="33">
        <v>12</v>
      </c>
      <c r="C23" s="65" t="s">
        <v>25</v>
      </c>
      <c r="D23" s="35"/>
      <c r="E23" s="35"/>
      <c r="F23" s="66">
        <f>F17-F22</f>
        <v>3409717657.6358185</v>
      </c>
      <c r="G23" s="67"/>
      <c r="H23" s="67"/>
      <c r="I23" s="164"/>
      <c r="J23" s="165"/>
      <c r="K23" s="166"/>
    </row>
    <row r="24" spans="2:14" s="52" customFormat="1" ht="14.25" x14ac:dyDescent="0.15">
      <c r="B24" s="33">
        <v>13</v>
      </c>
      <c r="C24" s="48" t="s">
        <v>26</v>
      </c>
      <c r="D24" s="49"/>
      <c r="E24" s="49"/>
      <c r="F24" s="69">
        <f>F23/F12</f>
        <v>46772533.026554435</v>
      </c>
      <c r="G24" s="51"/>
      <c r="H24" s="51"/>
      <c r="I24" s="164"/>
      <c r="J24" s="165"/>
      <c r="K24" s="166"/>
    </row>
    <row r="25" spans="2:14" s="52" customFormat="1" x14ac:dyDescent="0.15">
      <c r="B25" s="33">
        <v>14</v>
      </c>
      <c r="C25" s="71" t="s">
        <v>27</v>
      </c>
      <c r="D25" s="49"/>
      <c r="E25" s="49"/>
      <c r="F25" s="50">
        <f>(F23+F12*J6*10%)/1.12</f>
        <v>3048247911.2551947</v>
      </c>
      <c r="G25" s="55"/>
      <c r="H25" s="55"/>
      <c r="I25" s="70"/>
      <c r="J25" s="157"/>
      <c r="K25" s="157"/>
    </row>
    <row r="26" spans="2:14" s="52" customFormat="1" x14ac:dyDescent="0.15">
      <c r="B26" s="33">
        <v>15</v>
      </c>
      <c r="C26" s="158" t="s">
        <v>22</v>
      </c>
      <c r="D26" s="73"/>
      <c r="E26" s="73"/>
      <c r="F26" s="78">
        <f>(F25-F12*J6)*10%</f>
        <v>300504788.15551949</v>
      </c>
      <c r="G26" s="55"/>
      <c r="H26" s="55"/>
      <c r="J26" s="53"/>
      <c r="K26" s="53"/>
    </row>
    <row r="27" spans="2:14" s="52" customFormat="1" x14ac:dyDescent="0.15">
      <c r="B27" s="33">
        <v>16</v>
      </c>
      <c r="C27" s="72" t="s">
        <v>28</v>
      </c>
      <c r="D27" s="73"/>
      <c r="E27" s="73"/>
      <c r="F27" s="76">
        <f>ROUND(F25*H27,0)</f>
        <v>152412396</v>
      </c>
      <c r="G27" s="75" t="s">
        <v>29</v>
      </c>
      <c r="H27" s="159">
        <v>0.05</v>
      </c>
      <c r="K27" s="53"/>
    </row>
    <row r="28" spans="2:14" s="52" customFormat="1" x14ac:dyDescent="0.15">
      <c r="B28" s="33">
        <v>17</v>
      </c>
      <c r="C28" s="72" t="s">
        <v>30</v>
      </c>
      <c r="D28" s="73"/>
      <c r="E28" s="73"/>
      <c r="F28" s="76">
        <f>F23-F27</f>
        <v>3257305261.6358185</v>
      </c>
      <c r="G28" s="67" t="s">
        <v>31</v>
      </c>
      <c r="H28" s="51"/>
      <c r="K28" s="53"/>
    </row>
    <row r="29" spans="2:14" s="52" customFormat="1" x14ac:dyDescent="0.15">
      <c r="B29" s="33">
        <v>18</v>
      </c>
      <c r="C29" s="77" t="s">
        <v>32</v>
      </c>
      <c r="D29" s="73"/>
      <c r="E29" s="73"/>
      <c r="F29" s="78">
        <f>F28/F12</f>
        <v>44681828.005978301</v>
      </c>
      <c r="G29" s="51"/>
      <c r="H29" s="51"/>
      <c r="K29" s="53"/>
    </row>
    <row r="30" spans="2:14" s="52" customFormat="1" x14ac:dyDescent="0.15">
      <c r="B30" s="33">
        <v>19</v>
      </c>
      <c r="C30" s="71" t="s">
        <v>33</v>
      </c>
      <c r="D30" s="73"/>
      <c r="E30" s="73"/>
      <c r="F30" s="78">
        <f>(F28+F12*J6*10%)/1.12</f>
        <v>2912165414.826623</v>
      </c>
      <c r="G30" s="55" t="s">
        <v>34</v>
      </c>
      <c r="H30" s="51"/>
      <c r="K30" s="53"/>
    </row>
    <row r="31" spans="2:14" s="52" customFormat="1" x14ac:dyDescent="0.15">
      <c r="B31" s="33">
        <v>20</v>
      </c>
      <c r="C31" s="71" t="s">
        <v>22</v>
      </c>
      <c r="D31" s="73"/>
      <c r="E31" s="73"/>
      <c r="F31" s="78">
        <f>(F30-F12*J6)*10%</f>
        <v>286896538.51266235</v>
      </c>
      <c r="G31" s="51"/>
      <c r="H31" s="51"/>
      <c r="K31" s="53"/>
    </row>
    <row r="32" spans="2:14" s="52" customFormat="1" x14ac:dyDescent="0.15">
      <c r="B32" s="33">
        <v>21</v>
      </c>
      <c r="C32" s="71" t="s">
        <v>23</v>
      </c>
      <c r="D32" s="73"/>
      <c r="E32" s="73"/>
      <c r="F32" s="155">
        <f>2%*F30</f>
        <v>58243308.29653246</v>
      </c>
      <c r="G32" s="51"/>
      <c r="H32" s="51"/>
      <c r="K32" s="53"/>
    </row>
    <row r="33" spans="2:11" s="85" customFormat="1" ht="24.75" x14ac:dyDescent="0.15">
      <c r="B33" s="79"/>
      <c r="C33" s="80" t="s">
        <v>35</v>
      </c>
      <c r="D33" s="81" t="s">
        <v>36</v>
      </c>
      <c r="E33" s="82"/>
      <c r="F33" s="83" t="s">
        <v>37</v>
      </c>
      <c r="G33" s="84"/>
      <c r="H33" s="84"/>
      <c r="I33" s="160"/>
      <c r="J33" s="161"/>
      <c r="K33" s="86"/>
    </row>
    <row r="34" spans="2:11" x14ac:dyDescent="0.15">
      <c r="B34" s="87"/>
      <c r="C34" s="88"/>
      <c r="D34" s="89"/>
      <c r="E34" s="90"/>
      <c r="F34" s="91"/>
      <c r="G34" s="92"/>
      <c r="H34" s="92"/>
      <c r="I34" s="162"/>
      <c r="J34" s="161"/>
      <c r="K34" s="93"/>
    </row>
    <row r="35" spans="2:11" x14ac:dyDescent="0.15">
      <c r="B35" s="94">
        <v>1</v>
      </c>
      <c r="C35" s="95" t="s">
        <v>38</v>
      </c>
      <c r="D35" s="96"/>
      <c r="E35" s="97"/>
      <c r="F35" s="98">
        <v>100000000</v>
      </c>
      <c r="G35" s="92"/>
      <c r="H35" s="92"/>
      <c r="J35" s="11"/>
    </row>
    <row r="36" spans="2:11" x14ac:dyDescent="0.15">
      <c r="B36" s="178">
        <v>2</v>
      </c>
      <c r="C36" s="99" t="s">
        <v>39</v>
      </c>
      <c r="D36" s="100"/>
      <c r="E36" s="101">
        <v>0.1</v>
      </c>
      <c r="F36" s="102">
        <f>ROUND(E36*(F25+F26),0)</f>
        <v>334875270</v>
      </c>
      <c r="G36" s="93">
        <f>10%*F46</f>
        <v>319906195.33392853</v>
      </c>
      <c r="H36" s="93"/>
      <c r="J36" s="11"/>
    </row>
    <row r="37" spans="2:11" ht="30.75" customHeight="1" x14ac:dyDescent="0.15">
      <c r="B37" s="179"/>
      <c r="C37" s="24" t="s">
        <v>68</v>
      </c>
      <c r="D37" s="104"/>
      <c r="E37" s="105">
        <v>0.85</v>
      </c>
      <c r="F37" s="106">
        <f>ROUND((E37+E36)*(F30+F31)-F36+F32+5%*F31,0)</f>
        <v>2776821721</v>
      </c>
      <c r="J37" s="11"/>
    </row>
    <row r="38" spans="2:11" x14ac:dyDescent="0.15">
      <c r="B38" s="109">
        <v>3</v>
      </c>
      <c r="C38" s="24" t="s">
        <v>69</v>
      </c>
      <c r="D38" s="100"/>
      <c r="E38" s="101">
        <v>0.05</v>
      </c>
      <c r="F38" s="110">
        <f>ROUND(F28-SUM(F36:F37),0)</f>
        <v>145608271</v>
      </c>
      <c r="G38" s="93">
        <f>5%*F30</f>
        <v>145608270.74133116</v>
      </c>
      <c r="I38" s="163"/>
      <c r="J38" s="163"/>
    </row>
    <row r="39" spans="2:11" s="1" customFormat="1" x14ac:dyDescent="0.15">
      <c r="B39" s="113"/>
      <c r="C39" s="114" t="s">
        <v>45</v>
      </c>
      <c r="D39" s="115"/>
      <c r="E39" s="116">
        <f>SUM(E36:E38)</f>
        <v>1</v>
      </c>
      <c r="F39" s="117">
        <f>SUM(F36:F38)</f>
        <v>3257305262</v>
      </c>
      <c r="G39" s="118"/>
      <c r="H39" s="118"/>
      <c r="I39" s="119"/>
      <c r="J39" s="11"/>
    </row>
    <row r="40" spans="2:11" s="121" customFormat="1" x14ac:dyDescent="0.15">
      <c r="B40" s="120"/>
      <c r="G40" s="122"/>
      <c r="H40" s="122"/>
      <c r="J40" s="11"/>
    </row>
    <row r="41" spans="2:11" s="121" customFormat="1" x14ac:dyDescent="0.15">
      <c r="B41" s="28"/>
      <c r="C41" s="29" t="s">
        <v>46</v>
      </c>
      <c r="D41" s="30"/>
      <c r="E41" s="31"/>
      <c r="F41" s="32"/>
    </row>
    <row r="42" spans="2:11" s="121" customFormat="1" x14ac:dyDescent="0.15">
      <c r="B42" s="123">
        <v>1</v>
      </c>
      <c r="C42" s="124" t="s">
        <v>47</v>
      </c>
      <c r="D42" s="97"/>
      <c r="E42" s="15"/>
      <c r="F42" s="125">
        <f>F12</f>
        <v>72.900000000000006</v>
      </c>
    </row>
    <row r="43" spans="2:11" s="121" customFormat="1" x14ac:dyDescent="0.15">
      <c r="B43" s="126">
        <v>2</v>
      </c>
      <c r="C43" s="48" t="s">
        <v>48</v>
      </c>
      <c r="D43" s="101"/>
      <c r="E43" s="25"/>
      <c r="F43" s="59">
        <f>F29</f>
        <v>44681828.005978301</v>
      </c>
      <c r="I43" s="127"/>
    </row>
    <row r="44" spans="2:11" s="121" customFormat="1" x14ac:dyDescent="0.15">
      <c r="B44" s="126">
        <v>3</v>
      </c>
      <c r="C44" s="128" t="s">
        <v>49</v>
      </c>
      <c r="D44" s="129"/>
      <c r="E44" s="19"/>
      <c r="F44" s="130">
        <f>F30</f>
        <v>2912165414.826623</v>
      </c>
      <c r="I44" s="127"/>
    </row>
    <row r="45" spans="2:11" s="121" customFormat="1" x14ac:dyDescent="0.15">
      <c r="B45" s="126">
        <v>4</v>
      </c>
      <c r="C45" s="131" t="s">
        <v>22</v>
      </c>
      <c r="D45" s="129"/>
      <c r="E45" s="19"/>
      <c r="F45" s="130">
        <f>F31</f>
        <v>286896538.51266235</v>
      </c>
      <c r="I45" s="132"/>
      <c r="J45" s="133"/>
    </row>
    <row r="46" spans="2:11" s="121" customFormat="1" x14ac:dyDescent="0.15">
      <c r="B46" s="126">
        <v>5</v>
      </c>
      <c r="C46" s="128" t="s">
        <v>50</v>
      </c>
      <c r="D46" s="129"/>
      <c r="E46" s="19"/>
      <c r="F46" s="130">
        <f>F44+F45</f>
        <v>3199061953.3392854</v>
      </c>
      <c r="G46" s="156">
        <f>F46*95%+F47</f>
        <v>3097352163.9688535</v>
      </c>
      <c r="I46" s="132"/>
      <c r="J46" s="133"/>
    </row>
    <row r="47" spans="2:11" s="121" customFormat="1" x14ac:dyDescent="0.15">
      <c r="B47" s="126">
        <v>6</v>
      </c>
      <c r="C47" s="131" t="s">
        <v>51</v>
      </c>
      <c r="D47" s="129"/>
      <c r="E47" s="19"/>
      <c r="F47" s="130">
        <f>F32</f>
        <v>58243308.29653246</v>
      </c>
      <c r="I47" s="132"/>
    </row>
    <row r="48" spans="2:11" s="121" customFormat="1" x14ac:dyDescent="0.15">
      <c r="B48" s="134">
        <v>7</v>
      </c>
      <c r="C48" s="135" t="s">
        <v>52</v>
      </c>
      <c r="D48" s="136"/>
      <c r="E48" s="137"/>
      <c r="F48" s="138">
        <f>F44+F45+F47</f>
        <v>3257305261.635818</v>
      </c>
      <c r="G48" s="133">
        <f>F48-G46</f>
        <v>159953097.66696453</v>
      </c>
      <c r="I48" s="139"/>
      <c r="J48" s="133"/>
    </row>
    <row r="49" spans="2:23" s="121" customFormat="1" x14ac:dyDescent="0.15">
      <c r="B49" s="140"/>
      <c r="C49" s="141"/>
      <c r="D49" s="142"/>
      <c r="E49" s="143"/>
      <c r="F49" s="144"/>
    </row>
    <row r="50" spans="2:23" s="1" customFormat="1" x14ac:dyDescent="0.15">
      <c r="B50" s="145"/>
      <c r="C50" s="146" t="s">
        <v>53</v>
      </c>
    </row>
    <row r="51" spans="2:23" s="1" customFormat="1" ht="18.75" customHeight="1" x14ac:dyDescent="0.15">
      <c r="B51" s="145"/>
      <c r="C51" s="180" t="s">
        <v>54</v>
      </c>
      <c r="D51" s="180"/>
    </row>
    <row r="52" spans="2:23" ht="15" customHeight="1" x14ac:dyDescent="0.15">
      <c r="C52" s="182" t="str">
        <f>"Nội dung: "&amp;I4&amp;" thanh toán tiền mua căn hộ số " &amp;J1&amp;" dự án Sunshine City"</f>
        <v>Nội dung:  thanh toán tiền mua căn hộ số S3-2705 dự án Sunshine City</v>
      </c>
      <c r="D52" s="182"/>
      <c r="E52" s="182"/>
      <c r="F52" s="182"/>
      <c r="R52" s="1"/>
      <c r="S52" s="1"/>
      <c r="T52" s="1"/>
      <c r="U52" s="1"/>
      <c r="V52" s="1"/>
      <c r="W52" s="1"/>
    </row>
    <row r="53" spans="2:23" x14ac:dyDescent="0.15">
      <c r="C53" s="182" t="s">
        <v>55</v>
      </c>
      <c r="D53" s="182"/>
      <c r="E53" s="182"/>
      <c r="R53" s="1"/>
      <c r="S53" s="1"/>
      <c r="T53" s="1"/>
      <c r="U53" s="1"/>
      <c r="V53" s="1"/>
      <c r="W53" s="1"/>
    </row>
    <row r="54" spans="2:23" s="121" customFormat="1" x14ac:dyDescent="0.15">
      <c r="B54" s="120"/>
      <c r="C54" s="147" t="s">
        <v>56</v>
      </c>
      <c r="D54" s="145"/>
      <c r="F54" s="148" t="s">
        <v>57</v>
      </c>
    </row>
    <row r="55" spans="2:23" s="121" customFormat="1" x14ac:dyDescent="0.15">
      <c r="B55" s="120"/>
      <c r="C55" s="147"/>
      <c r="D55" s="145"/>
      <c r="F55" s="148"/>
    </row>
    <row r="56" spans="2:23" s="121" customFormat="1" x14ac:dyDescent="0.15">
      <c r="B56" s="120"/>
      <c r="C56" s="147"/>
      <c r="D56" s="145"/>
      <c r="F56" s="148"/>
    </row>
    <row r="57" spans="2:23" s="121" customFormat="1" x14ac:dyDescent="0.15">
      <c r="B57" s="120"/>
      <c r="C57" s="147"/>
      <c r="D57" s="145"/>
      <c r="F57" s="148"/>
    </row>
    <row r="58" spans="2:23" s="121" customFormat="1" x14ac:dyDescent="0.15">
      <c r="B58" s="120"/>
      <c r="C58" s="147"/>
      <c r="D58" s="145"/>
      <c r="F58" s="148"/>
    </row>
    <row r="59" spans="2:23" s="121" customFormat="1" x14ac:dyDescent="0.15">
      <c r="B59" s="120"/>
      <c r="C59" s="147"/>
      <c r="D59" s="145"/>
      <c r="F59" s="148"/>
    </row>
    <row r="60" spans="2:23" x14ac:dyDescent="0.15">
      <c r="C60" s="149" t="s">
        <v>58</v>
      </c>
      <c r="D60" s="1"/>
      <c r="E60" s="1"/>
      <c r="F60" s="145"/>
      <c r="R60" s="1"/>
      <c r="S60" s="1"/>
      <c r="T60" s="1"/>
      <c r="U60" s="1"/>
      <c r="V60" s="1"/>
      <c r="W60" s="1"/>
    </row>
    <row r="61" spans="2:23" x14ac:dyDescent="0.15">
      <c r="C61" s="175" t="s">
        <v>59</v>
      </c>
      <c r="D61" s="175"/>
      <c r="E61" s="175"/>
      <c r="F61" s="175"/>
      <c r="R61" s="1"/>
      <c r="S61" s="1"/>
      <c r="T61" s="1"/>
      <c r="U61" s="1"/>
      <c r="V61" s="1"/>
      <c r="W61" s="1"/>
    </row>
    <row r="62" spans="2:23" x14ac:dyDescent="0.15">
      <c r="C62" s="175"/>
      <c r="D62" s="175"/>
      <c r="E62" s="175"/>
      <c r="F62" s="175"/>
      <c r="R62" s="1"/>
      <c r="S62" s="1"/>
      <c r="T62" s="1"/>
      <c r="U62" s="1"/>
      <c r="V62" s="1"/>
      <c r="W62" s="1"/>
    </row>
    <row r="63" spans="2:23" x14ac:dyDescent="0.15">
      <c r="C63" s="175"/>
      <c r="D63" s="175"/>
      <c r="E63" s="175"/>
      <c r="F63" s="175"/>
      <c r="R63" s="1"/>
      <c r="S63" s="1"/>
      <c r="T63" s="1"/>
      <c r="U63" s="1"/>
      <c r="V63" s="1"/>
      <c r="W63" s="1"/>
    </row>
    <row r="64" spans="2:23" x14ac:dyDescent="0.15">
      <c r="C64" s="175"/>
      <c r="D64" s="175"/>
      <c r="E64" s="175"/>
      <c r="F64" s="175"/>
      <c r="R64" s="1"/>
      <c r="S64" s="1"/>
      <c r="T64" s="1"/>
      <c r="U64" s="1"/>
      <c r="V64" s="1"/>
      <c r="W64" s="1"/>
    </row>
    <row r="65" spans="3:23" x14ac:dyDescent="0.15">
      <c r="C65" s="3"/>
      <c r="R65" s="1"/>
      <c r="S65" s="1"/>
      <c r="T65" s="1"/>
      <c r="U65" s="1"/>
      <c r="V65" s="1"/>
      <c r="W65" s="1"/>
    </row>
    <row r="66" spans="3:23" x14ac:dyDescent="0.15">
      <c r="C66" s="3"/>
      <c r="R66" s="1"/>
      <c r="S66" s="1"/>
      <c r="T66" s="1"/>
      <c r="U66" s="1"/>
      <c r="V66" s="1"/>
      <c r="W66" s="1"/>
    </row>
    <row r="67" spans="3:23" x14ac:dyDescent="0.15">
      <c r="C67" s="3"/>
      <c r="R67" s="1"/>
      <c r="S67" s="1"/>
      <c r="T67" s="1"/>
      <c r="U67" s="1"/>
      <c r="V67" s="1"/>
      <c r="W67" s="1"/>
    </row>
    <row r="68" spans="3:23" x14ac:dyDescent="0.15">
      <c r="C68" s="3"/>
      <c r="R68" s="1"/>
      <c r="S68" s="1"/>
      <c r="T68" s="1"/>
      <c r="U68" s="1"/>
      <c r="V68" s="1"/>
      <c r="W68" s="1"/>
    </row>
    <row r="69" spans="3:23" x14ac:dyDescent="0.15">
      <c r="C69" s="3"/>
      <c r="R69" s="1"/>
      <c r="S69" s="1"/>
      <c r="T69" s="1"/>
      <c r="U69" s="1"/>
      <c r="V69" s="1"/>
      <c r="W69" s="1"/>
    </row>
    <row r="70" spans="3:23" x14ac:dyDescent="0.15">
      <c r="C70" s="3"/>
      <c r="R70" s="1"/>
      <c r="S70" s="1"/>
      <c r="T70" s="1"/>
      <c r="U70" s="1"/>
      <c r="V70" s="1"/>
      <c r="W70" s="1"/>
    </row>
    <row r="71" spans="3:23" x14ac:dyDescent="0.15">
      <c r="C71" s="3"/>
      <c r="R71" s="1"/>
      <c r="S71" s="1"/>
      <c r="T71" s="1"/>
      <c r="U71" s="1"/>
      <c r="V71" s="1"/>
      <c r="W71" s="1"/>
    </row>
  </sheetData>
  <protectedRanges>
    <protectedRange sqref="F12:F14" name="Range1_1_2"/>
    <protectedRange sqref="E10 F6:F10" name="Range1_3"/>
  </protectedRanges>
  <mergeCells count="13">
    <mergeCell ref="C16:E16"/>
    <mergeCell ref="B1:C1"/>
    <mergeCell ref="B2:F2"/>
    <mergeCell ref="B4:F4"/>
    <mergeCell ref="C7:E7"/>
    <mergeCell ref="C15:D15"/>
    <mergeCell ref="C61:F64"/>
    <mergeCell ref="C17:E17"/>
    <mergeCell ref="C19:D19"/>
    <mergeCell ref="B36:B37"/>
    <mergeCell ref="C51:D51"/>
    <mergeCell ref="C52:F52"/>
    <mergeCell ref="C53:E53"/>
  </mergeCells>
  <dataValidations count="4">
    <dataValidation allowBlank="1" showInputMessage="1" showErrorMessage="1" prompt="Chỉ được chỉnh tiến độ ở Tab Summary" sqref="WVM983069:WVM983077 D65565:D65573 JA65565:JA65573 SW65565:SW65573 ACS65565:ACS65573 AMO65565:AMO65573 AWK65565:AWK65573 BGG65565:BGG65573 BQC65565:BQC65573 BZY65565:BZY65573 CJU65565:CJU65573 CTQ65565:CTQ65573 DDM65565:DDM65573 DNI65565:DNI65573 DXE65565:DXE65573 EHA65565:EHA65573 EQW65565:EQW65573 FAS65565:FAS65573 FKO65565:FKO65573 FUK65565:FUK65573 GEG65565:GEG65573 GOC65565:GOC65573 GXY65565:GXY65573 HHU65565:HHU65573 HRQ65565:HRQ65573 IBM65565:IBM65573 ILI65565:ILI65573 IVE65565:IVE65573 JFA65565:JFA65573 JOW65565:JOW65573 JYS65565:JYS65573 KIO65565:KIO65573 KSK65565:KSK65573 LCG65565:LCG65573 LMC65565:LMC65573 LVY65565:LVY65573 MFU65565:MFU65573 MPQ65565:MPQ65573 MZM65565:MZM65573 NJI65565:NJI65573 NTE65565:NTE65573 ODA65565:ODA65573 OMW65565:OMW65573 OWS65565:OWS65573 PGO65565:PGO65573 PQK65565:PQK65573 QAG65565:QAG65573 QKC65565:QKC65573 QTY65565:QTY65573 RDU65565:RDU65573 RNQ65565:RNQ65573 RXM65565:RXM65573 SHI65565:SHI65573 SRE65565:SRE65573 TBA65565:TBA65573 TKW65565:TKW65573 TUS65565:TUS65573 UEO65565:UEO65573 UOK65565:UOK65573 UYG65565:UYG65573 VIC65565:VIC65573 VRY65565:VRY65573 WBU65565:WBU65573 WLQ65565:WLQ65573 WVM65565:WVM65573 D131101:D131109 JA131101:JA131109 SW131101:SW131109 ACS131101:ACS131109 AMO131101:AMO131109 AWK131101:AWK131109 BGG131101:BGG131109 BQC131101:BQC131109 BZY131101:BZY131109 CJU131101:CJU131109 CTQ131101:CTQ131109 DDM131101:DDM131109 DNI131101:DNI131109 DXE131101:DXE131109 EHA131101:EHA131109 EQW131101:EQW131109 FAS131101:FAS131109 FKO131101:FKO131109 FUK131101:FUK131109 GEG131101:GEG131109 GOC131101:GOC131109 GXY131101:GXY131109 HHU131101:HHU131109 HRQ131101:HRQ131109 IBM131101:IBM131109 ILI131101:ILI131109 IVE131101:IVE131109 JFA131101:JFA131109 JOW131101:JOW131109 JYS131101:JYS131109 KIO131101:KIO131109 KSK131101:KSK131109 LCG131101:LCG131109 LMC131101:LMC131109 LVY131101:LVY131109 MFU131101:MFU131109 MPQ131101:MPQ131109 MZM131101:MZM131109 NJI131101:NJI131109 NTE131101:NTE131109 ODA131101:ODA131109 OMW131101:OMW131109 OWS131101:OWS131109 PGO131101:PGO131109 PQK131101:PQK131109 QAG131101:QAG131109 QKC131101:QKC131109 QTY131101:QTY131109 RDU131101:RDU131109 RNQ131101:RNQ131109 RXM131101:RXM131109 SHI131101:SHI131109 SRE131101:SRE131109 TBA131101:TBA131109 TKW131101:TKW131109 TUS131101:TUS131109 UEO131101:UEO131109 UOK131101:UOK131109 UYG131101:UYG131109 VIC131101:VIC131109 VRY131101:VRY131109 WBU131101:WBU131109 WLQ131101:WLQ131109 WVM131101:WVM131109 D196637:D196645 JA196637:JA196645 SW196637:SW196645 ACS196637:ACS196645 AMO196637:AMO196645 AWK196637:AWK196645 BGG196637:BGG196645 BQC196637:BQC196645 BZY196637:BZY196645 CJU196637:CJU196645 CTQ196637:CTQ196645 DDM196637:DDM196645 DNI196637:DNI196645 DXE196637:DXE196645 EHA196637:EHA196645 EQW196637:EQW196645 FAS196637:FAS196645 FKO196637:FKO196645 FUK196637:FUK196645 GEG196637:GEG196645 GOC196637:GOC196645 GXY196637:GXY196645 HHU196637:HHU196645 HRQ196637:HRQ196645 IBM196637:IBM196645 ILI196637:ILI196645 IVE196637:IVE196645 JFA196637:JFA196645 JOW196637:JOW196645 JYS196637:JYS196645 KIO196637:KIO196645 KSK196637:KSK196645 LCG196637:LCG196645 LMC196637:LMC196645 LVY196637:LVY196645 MFU196637:MFU196645 MPQ196637:MPQ196645 MZM196637:MZM196645 NJI196637:NJI196645 NTE196637:NTE196645 ODA196637:ODA196645 OMW196637:OMW196645 OWS196637:OWS196645 PGO196637:PGO196645 PQK196637:PQK196645 QAG196637:QAG196645 QKC196637:QKC196645 QTY196637:QTY196645 RDU196637:RDU196645 RNQ196637:RNQ196645 RXM196637:RXM196645 SHI196637:SHI196645 SRE196637:SRE196645 TBA196637:TBA196645 TKW196637:TKW196645 TUS196637:TUS196645 UEO196637:UEO196645 UOK196637:UOK196645 UYG196637:UYG196645 VIC196637:VIC196645 VRY196637:VRY196645 WBU196637:WBU196645 WLQ196637:WLQ196645 WVM196637:WVM196645 D262173:D262181 JA262173:JA262181 SW262173:SW262181 ACS262173:ACS262181 AMO262173:AMO262181 AWK262173:AWK262181 BGG262173:BGG262181 BQC262173:BQC262181 BZY262173:BZY262181 CJU262173:CJU262181 CTQ262173:CTQ262181 DDM262173:DDM262181 DNI262173:DNI262181 DXE262173:DXE262181 EHA262173:EHA262181 EQW262173:EQW262181 FAS262173:FAS262181 FKO262173:FKO262181 FUK262173:FUK262181 GEG262173:GEG262181 GOC262173:GOC262181 GXY262173:GXY262181 HHU262173:HHU262181 HRQ262173:HRQ262181 IBM262173:IBM262181 ILI262173:ILI262181 IVE262173:IVE262181 JFA262173:JFA262181 JOW262173:JOW262181 JYS262173:JYS262181 KIO262173:KIO262181 KSK262173:KSK262181 LCG262173:LCG262181 LMC262173:LMC262181 LVY262173:LVY262181 MFU262173:MFU262181 MPQ262173:MPQ262181 MZM262173:MZM262181 NJI262173:NJI262181 NTE262173:NTE262181 ODA262173:ODA262181 OMW262173:OMW262181 OWS262173:OWS262181 PGO262173:PGO262181 PQK262173:PQK262181 QAG262173:QAG262181 QKC262173:QKC262181 QTY262173:QTY262181 RDU262173:RDU262181 RNQ262173:RNQ262181 RXM262173:RXM262181 SHI262173:SHI262181 SRE262173:SRE262181 TBA262173:TBA262181 TKW262173:TKW262181 TUS262173:TUS262181 UEO262173:UEO262181 UOK262173:UOK262181 UYG262173:UYG262181 VIC262173:VIC262181 VRY262173:VRY262181 WBU262173:WBU262181 WLQ262173:WLQ262181 WVM262173:WVM262181 D327709:D327717 JA327709:JA327717 SW327709:SW327717 ACS327709:ACS327717 AMO327709:AMO327717 AWK327709:AWK327717 BGG327709:BGG327717 BQC327709:BQC327717 BZY327709:BZY327717 CJU327709:CJU327717 CTQ327709:CTQ327717 DDM327709:DDM327717 DNI327709:DNI327717 DXE327709:DXE327717 EHA327709:EHA327717 EQW327709:EQW327717 FAS327709:FAS327717 FKO327709:FKO327717 FUK327709:FUK327717 GEG327709:GEG327717 GOC327709:GOC327717 GXY327709:GXY327717 HHU327709:HHU327717 HRQ327709:HRQ327717 IBM327709:IBM327717 ILI327709:ILI327717 IVE327709:IVE327717 JFA327709:JFA327717 JOW327709:JOW327717 JYS327709:JYS327717 KIO327709:KIO327717 KSK327709:KSK327717 LCG327709:LCG327717 LMC327709:LMC327717 LVY327709:LVY327717 MFU327709:MFU327717 MPQ327709:MPQ327717 MZM327709:MZM327717 NJI327709:NJI327717 NTE327709:NTE327717 ODA327709:ODA327717 OMW327709:OMW327717 OWS327709:OWS327717 PGO327709:PGO327717 PQK327709:PQK327717 QAG327709:QAG327717 QKC327709:QKC327717 QTY327709:QTY327717 RDU327709:RDU327717 RNQ327709:RNQ327717 RXM327709:RXM327717 SHI327709:SHI327717 SRE327709:SRE327717 TBA327709:TBA327717 TKW327709:TKW327717 TUS327709:TUS327717 UEO327709:UEO327717 UOK327709:UOK327717 UYG327709:UYG327717 VIC327709:VIC327717 VRY327709:VRY327717 WBU327709:WBU327717 WLQ327709:WLQ327717 WVM327709:WVM327717 D393245:D393253 JA393245:JA393253 SW393245:SW393253 ACS393245:ACS393253 AMO393245:AMO393253 AWK393245:AWK393253 BGG393245:BGG393253 BQC393245:BQC393253 BZY393245:BZY393253 CJU393245:CJU393253 CTQ393245:CTQ393253 DDM393245:DDM393253 DNI393245:DNI393253 DXE393245:DXE393253 EHA393245:EHA393253 EQW393245:EQW393253 FAS393245:FAS393253 FKO393245:FKO393253 FUK393245:FUK393253 GEG393245:GEG393253 GOC393245:GOC393253 GXY393245:GXY393253 HHU393245:HHU393253 HRQ393245:HRQ393253 IBM393245:IBM393253 ILI393245:ILI393253 IVE393245:IVE393253 JFA393245:JFA393253 JOW393245:JOW393253 JYS393245:JYS393253 KIO393245:KIO393253 KSK393245:KSK393253 LCG393245:LCG393253 LMC393245:LMC393253 LVY393245:LVY393253 MFU393245:MFU393253 MPQ393245:MPQ393253 MZM393245:MZM393253 NJI393245:NJI393253 NTE393245:NTE393253 ODA393245:ODA393253 OMW393245:OMW393253 OWS393245:OWS393253 PGO393245:PGO393253 PQK393245:PQK393253 QAG393245:QAG393253 QKC393245:QKC393253 QTY393245:QTY393253 RDU393245:RDU393253 RNQ393245:RNQ393253 RXM393245:RXM393253 SHI393245:SHI393253 SRE393245:SRE393253 TBA393245:TBA393253 TKW393245:TKW393253 TUS393245:TUS393253 UEO393245:UEO393253 UOK393245:UOK393253 UYG393245:UYG393253 VIC393245:VIC393253 VRY393245:VRY393253 WBU393245:WBU393253 WLQ393245:WLQ393253 WVM393245:WVM393253 D458781:D458789 JA458781:JA458789 SW458781:SW458789 ACS458781:ACS458789 AMO458781:AMO458789 AWK458781:AWK458789 BGG458781:BGG458789 BQC458781:BQC458789 BZY458781:BZY458789 CJU458781:CJU458789 CTQ458781:CTQ458789 DDM458781:DDM458789 DNI458781:DNI458789 DXE458781:DXE458789 EHA458781:EHA458789 EQW458781:EQW458789 FAS458781:FAS458789 FKO458781:FKO458789 FUK458781:FUK458789 GEG458781:GEG458789 GOC458781:GOC458789 GXY458781:GXY458789 HHU458781:HHU458789 HRQ458781:HRQ458789 IBM458781:IBM458789 ILI458781:ILI458789 IVE458781:IVE458789 JFA458781:JFA458789 JOW458781:JOW458789 JYS458781:JYS458789 KIO458781:KIO458789 KSK458781:KSK458789 LCG458781:LCG458789 LMC458781:LMC458789 LVY458781:LVY458789 MFU458781:MFU458789 MPQ458781:MPQ458789 MZM458781:MZM458789 NJI458781:NJI458789 NTE458781:NTE458789 ODA458781:ODA458789 OMW458781:OMW458789 OWS458781:OWS458789 PGO458781:PGO458789 PQK458781:PQK458789 QAG458781:QAG458789 QKC458781:QKC458789 QTY458781:QTY458789 RDU458781:RDU458789 RNQ458781:RNQ458789 RXM458781:RXM458789 SHI458781:SHI458789 SRE458781:SRE458789 TBA458781:TBA458789 TKW458781:TKW458789 TUS458781:TUS458789 UEO458781:UEO458789 UOK458781:UOK458789 UYG458781:UYG458789 VIC458781:VIC458789 VRY458781:VRY458789 WBU458781:WBU458789 WLQ458781:WLQ458789 WVM458781:WVM458789 D524317:D524325 JA524317:JA524325 SW524317:SW524325 ACS524317:ACS524325 AMO524317:AMO524325 AWK524317:AWK524325 BGG524317:BGG524325 BQC524317:BQC524325 BZY524317:BZY524325 CJU524317:CJU524325 CTQ524317:CTQ524325 DDM524317:DDM524325 DNI524317:DNI524325 DXE524317:DXE524325 EHA524317:EHA524325 EQW524317:EQW524325 FAS524317:FAS524325 FKO524317:FKO524325 FUK524317:FUK524325 GEG524317:GEG524325 GOC524317:GOC524325 GXY524317:GXY524325 HHU524317:HHU524325 HRQ524317:HRQ524325 IBM524317:IBM524325 ILI524317:ILI524325 IVE524317:IVE524325 JFA524317:JFA524325 JOW524317:JOW524325 JYS524317:JYS524325 KIO524317:KIO524325 KSK524317:KSK524325 LCG524317:LCG524325 LMC524317:LMC524325 LVY524317:LVY524325 MFU524317:MFU524325 MPQ524317:MPQ524325 MZM524317:MZM524325 NJI524317:NJI524325 NTE524317:NTE524325 ODA524317:ODA524325 OMW524317:OMW524325 OWS524317:OWS524325 PGO524317:PGO524325 PQK524317:PQK524325 QAG524317:QAG524325 QKC524317:QKC524325 QTY524317:QTY524325 RDU524317:RDU524325 RNQ524317:RNQ524325 RXM524317:RXM524325 SHI524317:SHI524325 SRE524317:SRE524325 TBA524317:TBA524325 TKW524317:TKW524325 TUS524317:TUS524325 UEO524317:UEO524325 UOK524317:UOK524325 UYG524317:UYG524325 VIC524317:VIC524325 VRY524317:VRY524325 WBU524317:WBU524325 WLQ524317:WLQ524325 WVM524317:WVM524325 D589853:D589861 JA589853:JA589861 SW589853:SW589861 ACS589853:ACS589861 AMO589853:AMO589861 AWK589853:AWK589861 BGG589853:BGG589861 BQC589853:BQC589861 BZY589853:BZY589861 CJU589853:CJU589861 CTQ589853:CTQ589861 DDM589853:DDM589861 DNI589853:DNI589861 DXE589853:DXE589861 EHA589853:EHA589861 EQW589853:EQW589861 FAS589853:FAS589861 FKO589853:FKO589861 FUK589853:FUK589861 GEG589853:GEG589861 GOC589853:GOC589861 GXY589853:GXY589861 HHU589853:HHU589861 HRQ589853:HRQ589861 IBM589853:IBM589861 ILI589853:ILI589861 IVE589853:IVE589861 JFA589853:JFA589861 JOW589853:JOW589861 JYS589853:JYS589861 KIO589853:KIO589861 KSK589853:KSK589861 LCG589853:LCG589861 LMC589853:LMC589861 LVY589853:LVY589861 MFU589853:MFU589861 MPQ589853:MPQ589861 MZM589853:MZM589861 NJI589853:NJI589861 NTE589853:NTE589861 ODA589853:ODA589861 OMW589853:OMW589861 OWS589853:OWS589861 PGO589853:PGO589861 PQK589853:PQK589861 QAG589853:QAG589861 QKC589853:QKC589861 QTY589853:QTY589861 RDU589853:RDU589861 RNQ589853:RNQ589861 RXM589853:RXM589861 SHI589853:SHI589861 SRE589853:SRE589861 TBA589853:TBA589861 TKW589853:TKW589861 TUS589853:TUS589861 UEO589853:UEO589861 UOK589853:UOK589861 UYG589853:UYG589861 VIC589853:VIC589861 VRY589853:VRY589861 WBU589853:WBU589861 WLQ589853:WLQ589861 WVM589853:WVM589861 D655389:D655397 JA655389:JA655397 SW655389:SW655397 ACS655389:ACS655397 AMO655389:AMO655397 AWK655389:AWK655397 BGG655389:BGG655397 BQC655389:BQC655397 BZY655389:BZY655397 CJU655389:CJU655397 CTQ655389:CTQ655397 DDM655389:DDM655397 DNI655389:DNI655397 DXE655389:DXE655397 EHA655389:EHA655397 EQW655389:EQW655397 FAS655389:FAS655397 FKO655389:FKO655397 FUK655389:FUK655397 GEG655389:GEG655397 GOC655389:GOC655397 GXY655389:GXY655397 HHU655389:HHU655397 HRQ655389:HRQ655397 IBM655389:IBM655397 ILI655389:ILI655397 IVE655389:IVE655397 JFA655389:JFA655397 JOW655389:JOW655397 JYS655389:JYS655397 KIO655389:KIO655397 KSK655389:KSK655397 LCG655389:LCG655397 LMC655389:LMC655397 LVY655389:LVY655397 MFU655389:MFU655397 MPQ655389:MPQ655397 MZM655389:MZM655397 NJI655389:NJI655397 NTE655389:NTE655397 ODA655389:ODA655397 OMW655389:OMW655397 OWS655389:OWS655397 PGO655389:PGO655397 PQK655389:PQK655397 QAG655389:QAG655397 QKC655389:QKC655397 QTY655389:QTY655397 RDU655389:RDU655397 RNQ655389:RNQ655397 RXM655389:RXM655397 SHI655389:SHI655397 SRE655389:SRE655397 TBA655389:TBA655397 TKW655389:TKW655397 TUS655389:TUS655397 UEO655389:UEO655397 UOK655389:UOK655397 UYG655389:UYG655397 VIC655389:VIC655397 VRY655389:VRY655397 WBU655389:WBU655397 WLQ655389:WLQ655397 WVM655389:WVM655397 D720925:D720933 JA720925:JA720933 SW720925:SW720933 ACS720925:ACS720933 AMO720925:AMO720933 AWK720925:AWK720933 BGG720925:BGG720933 BQC720925:BQC720933 BZY720925:BZY720933 CJU720925:CJU720933 CTQ720925:CTQ720933 DDM720925:DDM720933 DNI720925:DNI720933 DXE720925:DXE720933 EHA720925:EHA720933 EQW720925:EQW720933 FAS720925:FAS720933 FKO720925:FKO720933 FUK720925:FUK720933 GEG720925:GEG720933 GOC720925:GOC720933 GXY720925:GXY720933 HHU720925:HHU720933 HRQ720925:HRQ720933 IBM720925:IBM720933 ILI720925:ILI720933 IVE720925:IVE720933 JFA720925:JFA720933 JOW720925:JOW720933 JYS720925:JYS720933 KIO720925:KIO720933 KSK720925:KSK720933 LCG720925:LCG720933 LMC720925:LMC720933 LVY720925:LVY720933 MFU720925:MFU720933 MPQ720925:MPQ720933 MZM720925:MZM720933 NJI720925:NJI720933 NTE720925:NTE720933 ODA720925:ODA720933 OMW720925:OMW720933 OWS720925:OWS720933 PGO720925:PGO720933 PQK720925:PQK720933 QAG720925:QAG720933 QKC720925:QKC720933 QTY720925:QTY720933 RDU720925:RDU720933 RNQ720925:RNQ720933 RXM720925:RXM720933 SHI720925:SHI720933 SRE720925:SRE720933 TBA720925:TBA720933 TKW720925:TKW720933 TUS720925:TUS720933 UEO720925:UEO720933 UOK720925:UOK720933 UYG720925:UYG720933 VIC720925:VIC720933 VRY720925:VRY720933 WBU720925:WBU720933 WLQ720925:WLQ720933 WVM720925:WVM720933 D786461:D786469 JA786461:JA786469 SW786461:SW786469 ACS786461:ACS786469 AMO786461:AMO786469 AWK786461:AWK786469 BGG786461:BGG786469 BQC786461:BQC786469 BZY786461:BZY786469 CJU786461:CJU786469 CTQ786461:CTQ786469 DDM786461:DDM786469 DNI786461:DNI786469 DXE786461:DXE786469 EHA786461:EHA786469 EQW786461:EQW786469 FAS786461:FAS786469 FKO786461:FKO786469 FUK786461:FUK786469 GEG786461:GEG786469 GOC786461:GOC786469 GXY786461:GXY786469 HHU786461:HHU786469 HRQ786461:HRQ786469 IBM786461:IBM786469 ILI786461:ILI786469 IVE786461:IVE786469 JFA786461:JFA786469 JOW786461:JOW786469 JYS786461:JYS786469 KIO786461:KIO786469 KSK786461:KSK786469 LCG786461:LCG786469 LMC786461:LMC786469 LVY786461:LVY786469 MFU786461:MFU786469 MPQ786461:MPQ786469 MZM786461:MZM786469 NJI786461:NJI786469 NTE786461:NTE786469 ODA786461:ODA786469 OMW786461:OMW786469 OWS786461:OWS786469 PGO786461:PGO786469 PQK786461:PQK786469 QAG786461:QAG786469 QKC786461:QKC786469 QTY786461:QTY786469 RDU786461:RDU786469 RNQ786461:RNQ786469 RXM786461:RXM786469 SHI786461:SHI786469 SRE786461:SRE786469 TBA786461:TBA786469 TKW786461:TKW786469 TUS786461:TUS786469 UEO786461:UEO786469 UOK786461:UOK786469 UYG786461:UYG786469 VIC786461:VIC786469 VRY786461:VRY786469 WBU786461:WBU786469 WLQ786461:WLQ786469 WVM786461:WVM786469 D851997:D852005 JA851997:JA852005 SW851997:SW852005 ACS851997:ACS852005 AMO851997:AMO852005 AWK851997:AWK852005 BGG851997:BGG852005 BQC851997:BQC852005 BZY851997:BZY852005 CJU851997:CJU852005 CTQ851997:CTQ852005 DDM851997:DDM852005 DNI851997:DNI852005 DXE851997:DXE852005 EHA851997:EHA852005 EQW851997:EQW852005 FAS851997:FAS852005 FKO851997:FKO852005 FUK851997:FUK852005 GEG851997:GEG852005 GOC851997:GOC852005 GXY851997:GXY852005 HHU851997:HHU852005 HRQ851997:HRQ852005 IBM851997:IBM852005 ILI851997:ILI852005 IVE851997:IVE852005 JFA851997:JFA852005 JOW851997:JOW852005 JYS851997:JYS852005 KIO851997:KIO852005 KSK851997:KSK852005 LCG851997:LCG852005 LMC851997:LMC852005 LVY851997:LVY852005 MFU851997:MFU852005 MPQ851997:MPQ852005 MZM851997:MZM852005 NJI851997:NJI852005 NTE851997:NTE852005 ODA851997:ODA852005 OMW851997:OMW852005 OWS851997:OWS852005 PGO851997:PGO852005 PQK851997:PQK852005 QAG851997:QAG852005 QKC851997:QKC852005 QTY851997:QTY852005 RDU851997:RDU852005 RNQ851997:RNQ852005 RXM851997:RXM852005 SHI851997:SHI852005 SRE851997:SRE852005 TBA851997:TBA852005 TKW851997:TKW852005 TUS851997:TUS852005 UEO851997:UEO852005 UOK851997:UOK852005 UYG851997:UYG852005 VIC851997:VIC852005 VRY851997:VRY852005 WBU851997:WBU852005 WLQ851997:WLQ852005 WVM851997:WVM852005 D917533:D917541 JA917533:JA917541 SW917533:SW917541 ACS917533:ACS917541 AMO917533:AMO917541 AWK917533:AWK917541 BGG917533:BGG917541 BQC917533:BQC917541 BZY917533:BZY917541 CJU917533:CJU917541 CTQ917533:CTQ917541 DDM917533:DDM917541 DNI917533:DNI917541 DXE917533:DXE917541 EHA917533:EHA917541 EQW917533:EQW917541 FAS917533:FAS917541 FKO917533:FKO917541 FUK917533:FUK917541 GEG917533:GEG917541 GOC917533:GOC917541 GXY917533:GXY917541 HHU917533:HHU917541 HRQ917533:HRQ917541 IBM917533:IBM917541 ILI917533:ILI917541 IVE917533:IVE917541 JFA917533:JFA917541 JOW917533:JOW917541 JYS917533:JYS917541 KIO917533:KIO917541 KSK917533:KSK917541 LCG917533:LCG917541 LMC917533:LMC917541 LVY917533:LVY917541 MFU917533:MFU917541 MPQ917533:MPQ917541 MZM917533:MZM917541 NJI917533:NJI917541 NTE917533:NTE917541 ODA917533:ODA917541 OMW917533:OMW917541 OWS917533:OWS917541 PGO917533:PGO917541 PQK917533:PQK917541 QAG917533:QAG917541 QKC917533:QKC917541 QTY917533:QTY917541 RDU917533:RDU917541 RNQ917533:RNQ917541 RXM917533:RXM917541 SHI917533:SHI917541 SRE917533:SRE917541 TBA917533:TBA917541 TKW917533:TKW917541 TUS917533:TUS917541 UEO917533:UEO917541 UOK917533:UOK917541 UYG917533:UYG917541 VIC917533:VIC917541 VRY917533:VRY917541 WBU917533:WBU917541 WLQ917533:WLQ917541 WVM917533:WVM917541 D983069:D983077 JA983069:JA983077 SW983069:SW983077 ACS983069:ACS983077 AMO983069:AMO983077 AWK983069:AWK983077 BGG983069:BGG983077 BQC983069:BQC983077 BZY983069:BZY983077 CJU983069:CJU983077 CTQ983069:CTQ983077 DDM983069:DDM983077 DNI983069:DNI983077 DXE983069:DXE983077 EHA983069:EHA983077 EQW983069:EQW983077 FAS983069:FAS983077 FKO983069:FKO983077 FUK983069:FUK983077 GEG983069:GEG983077 GOC983069:GOC983077 GXY983069:GXY983077 HHU983069:HHU983077 HRQ983069:HRQ983077 IBM983069:IBM983077 ILI983069:ILI983077 IVE983069:IVE983077 JFA983069:JFA983077 JOW983069:JOW983077 JYS983069:JYS983077 KIO983069:KIO983077 KSK983069:KSK983077 LCG983069:LCG983077 LMC983069:LMC983077 LVY983069:LVY983077 MFU983069:MFU983077 MPQ983069:MPQ983077 MZM983069:MZM983077 NJI983069:NJI983077 NTE983069:NTE983077 ODA983069:ODA983077 OMW983069:OMW983077 OWS983069:OWS983077 PGO983069:PGO983077 PQK983069:PQK983077 QAG983069:QAG983077 QKC983069:QKC983077 QTY983069:QTY983077 RDU983069:RDU983077 RNQ983069:RNQ983077 RXM983069:RXM983077 SHI983069:SHI983077 SRE983069:SRE983077 TBA983069:TBA983077 TKW983069:TKW983077 TUS983069:TUS983077 UEO983069:UEO983077 UOK983069:UOK983077 UYG983069:UYG983077 VIC983069:VIC983077 VRY983069:VRY983077 WBU983069:WBU983077 WLQ983069:WLQ983077 D35:D38 WVM35:WVM38 WLQ35:WLQ38 WBU35:WBU38 VRY35:VRY38 VIC35:VIC38 UYG35:UYG38 UOK35:UOK38 UEO35:UEO38 TUS35:TUS38 TKW35:TKW38 TBA35:TBA38 SRE35:SRE38 SHI35:SHI38 RXM35:RXM38 RNQ35:RNQ38 RDU35:RDU38 QTY35:QTY38 QKC35:QKC38 QAG35:QAG38 PQK35:PQK38 PGO35:PGO38 OWS35:OWS38 OMW35:OMW38 ODA35:ODA38 NTE35:NTE38 NJI35:NJI38 MZM35:MZM38 MPQ35:MPQ38 MFU35:MFU38 LVY35:LVY38 LMC35:LMC38 LCG35:LCG38 KSK35:KSK38 KIO35:KIO38 JYS35:JYS38 JOW35:JOW38 JFA35:JFA38 IVE35:IVE38 ILI35:ILI38 IBM35:IBM38 HRQ35:HRQ38 HHU35:HHU38 GXY35:GXY38 GOC35:GOC38 GEG35:GEG38 FUK35:FUK38 FKO35:FKO38 FAS35:FAS38 EQW35:EQW38 EHA35:EHA38 DXE35:DXE38 DNI35:DNI38 DDM35:DDM38 CTQ35:CTQ38 CJU35:CJU38 BZY35:BZY38 BQC35:BQC38 BGG35:BGG38 AWK35:AWK38 AMO35:AMO38 ACS35:ACS38 SW35:SW38 JA35:JA38" xr:uid="{00000000-0002-0000-0100-000000000000}"/>
    <dataValidation type="list" allowBlank="1" showInputMessage="1" showErrorMessage="1" sqref="D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D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D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D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D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D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D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D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D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D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D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D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D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D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D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D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xr:uid="{00000000-0002-0000-0100-000001000000}">
      <formula1>"S1,S2,S3,S4,S5,S6"</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D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D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D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D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D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D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D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D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D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D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D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D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D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D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D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00000000-0002-0000-0100-000002000000}">
      <formula1>$I$2:$I$5</formula1>
    </dataValidation>
    <dataValidation type="list" allowBlank="1" showInputMessage="1" showErrorMessage="1" sqref="WVO983043 F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F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F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F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F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F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F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F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F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F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F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F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F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F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F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xr:uid="{00000000-0002-0000-0100-000003000000}">
      <formula1>"Có, Không"</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2"/>
  <sheetViews>
    <sheetView topLeftCell="B1" workbookViewId="0">
      <selection activeCell="G1" sqref="G1:K1048576"/>
    </sheetView>
  </sheetViews>
  <sheetFormatPr defaultRowHeight="13.5" x14ac:dyDescent="0.15"/>
  <cols>
    <col min="1" max="1" width="0.98046875" style="3" hidden="1" customWidth="1"/>
    <col min="2" max="2" width="4.65625" style="6" customWidth="1"/>
    <col min="3" max="3" width="52.22265625" style="121" customWidth="1"/>
    <col min="4" max="4" width="19.734375" style="3" customWidth="1"/>
    <col min="5" max="5" width="7.84375" style="3" customWidth="1"/>
    <col min="6" max="6" width="15.93359375" style="3" customWidth="1"/>
    <col min="7" max="7" width="15.56640625" style="3" hidden="1" customWidth="1"/>
    <col min="8" max="8" width="10.41796875" style="3" hidden="1" customWidth="1"/>
    <col min="9" max="9" width="23.046875" style="3" hidden="1" customWidth="1"/>
    <col min="10" max="10" width="20.71484375" style="3" hidden="1" customWidth="1"/>
    <col min="11" max="11" width="17.8984375" style="3" hidden="1" customWidth="1"/>
    <col min="12" max="12" width="20.47265625" style="3" bestFit="1" customWidth="1"/>
    <col min="13" max="13" width="14.953125" style="3" bestFit="1" customWidth="1"/>
    <col min="14" max="14" width="9.55859375" style="3" bestFit="1" customWidth="1"/>
    <col min="15" max="15" width="9.19140625" style="3"/>
    <col min="16" max="16" width="16.546875" style="3" bestFit="1" customWidth="1"/>
    <col min="17" max="17" width="12.2578125" style="3" bestFit="1" customWidth="1"/>
    <col min="18" max="18" width="13.97265625" style="3" bestFit="1" customWidth="1"/>
    <col min="19" max="19" width="14.5859375" style="3" customWidth="1"/>
    <col min="20" max="20" width="20.2265625" style="3" customWidth="1"/>
    <col min="21" max="21" width="19" style="3" customWidth="1"/>
    <col min="22" max="22" width="19.12109375" style="3" customWidth="1"/>
    <col min="23" max="259" width="9.19140625" style="3"/>
    <col min="260" max="260" width="51.85546875" style="3" customWidth="1"/>
    <col min="261" max="261" width="11.765625" style="3" customWidth="1"/>
    <col min="262" max="262" width="7.84375" style="3" customWidth="1"/>
    <col min="263" max="263" width="17.52734375" style="3" bestFit="1" customWidth="1"/>
    <col min="264" max="264" width="1.9609375" style="3" customWidth="1"/>
    <col min="265" max="265" width="18.38671875" style="3" customWidth="1"/>
    <col min="266" max="267" width="12.13671875" style="3" customWidth="1"/>
    <col min="268" max="268" width="9.19140625" style="3"/>
    <col min="269" max="269" width="14.953125" style="3" bestFit="1" customWidth="1"/>
    <col min="270" max="270" width="9.55859375" style="3" bestFit="1" customWidth="1"/>
    <col min="271" max="271" width="9.19140625" style="3"/>
    <col min="272" max="272" width="16.546875" style="3" bestFit="1" customWidth="1"/>
    <col min="273" max="273" width="12.2578125" style="3" bestFit="1" customWidth="1"/>
    <col min="274" max="274" width="13.97265625" style="3" bestFit="1" customWidth="1"/>
    <col min="275" max="275" width="14.5859375" style="3" customWidth="1"/>
    <col min="276" max="276" width="20.2265625" style="3" customWidth="1"/>
    <col min="277" max="277" width="19" style="3" customWidth="1"/>
    <col min="278" max="278" width="19.12109375" style="3" customWidth="1"/>
    <col min="279" max="515" width="9.19140625" style="3"/>
    <col min="516" max="516" width="51.85546875" style="3" customWidth="1"/>
    <col min="517" max="517" width="11.765625" style="3" customWidth="1"/>
    <col min="518" max="518" width="7.84375" style="3" customWidth="1"/>
    <col min="519" max="519" width="17.52734375" style="3" bestFit="1" customWidth="1"/>
    <col min="520" max="520" width="1.9609375" style="3" customWidth="1"/>
    <col min="521" max="521" width="18.38671875" style="3" customWidth="1"/>
    <col min="522" max="523" width="12.13671875" style="3" customWidth="1"/>
    <col min="524" max="524" width="9.19140625" style="3"/>
    <col min="525" max="525" width="14.953125" style="3" bestFit="1" customWidth="1"/>
    <col min="526" max="526" width="9.55859375" style="3" bestFit="1" customWidth="1"/>
    <col min="527" max="527" width="9.19140625" style="3"/>
    <col min="528" max="528" width="16.546875" style="3" bestFit="1" customWidth="1"/>
    <col min="529" max="529" width="12.2578125" style="3" bestFit="1" customWidth="1"/>
    <col min="530" max="530" width="13.97265625" style="3" bestFit="1" customWidth="1"/>
    <col min="531" max="531" width="14.5859375" style="3" customWidth="1"/>
    <col min="532" max="532" width="20.2265625" style="3" customWidth="1"/>
    <col min="533" max="533" width="19" style="3" customWidth="1"/>
    <col min="534" max="534" width="19.12109375" style="3" customWidth="1"/>
    <col min="535" max="771" width="9.19140625" style="3"/>
    <col min="772" max="772" width="51.85546875" style="3" customWidth="1"/>
    <col min="773" max="773" width="11.765625" style="3" customWidth="1"/>
    <col min="774" max="774" width="7.84375" style="3" customWidth="1"/>
    <col min="775" max="775" width="17.52734375" style="3" bestFit="1" customWidth="1"/>
    <col min="776" max="776" width="1.9609375" style="3" customWidth="1"/>
    <col min="777" max="777" width="18.38671875" style="3" customWidth="1"/>
    <col min="778" max="779" width="12.13671875" style="3" customWidth="1"/>
    <col min="780" max="780" width="9.19140625" style="3"/>
    <col min="781" max="781" width="14.953125" style="3" bestFit="1" customWidth="1"/>
    <col min="782" max="782" width="9.55859375" style="3" bestFit="1" customWidth="1"/>
    <col min="783" max="783" width="9.19140625" style="3"/>
    <col min="784" max="784" width="16.546875" style="3" bestFit="1" customWidth="1"/>
    <col min="785" max="785" width="12.2578125" style="3" bestFit="1" customWidth="1"/>
    <col min="786" max="786" width="13.97265625" style="3" bestFit="1" customWidth="1"/>
    <col min="787" max="787" width="14.5859375" style="3" customWidth="1"/>
    <col min="788" max="788" width="20.2265625" style="3" customWidth="1"/>
    <col min="789" max="789" width="19" style="3" customWidth="1"/>
    <col min="790" max="790" width="19.12109375" style="3" customWidth="1"/>
    <col min="791" max="1027" width="9.19140625" style="3"/>
    <col min="1028" max="1028" width="51.85546875" style="3" customWidth="1"/>
    <col min="1029" max="1029" width="11.765625" style="3" customWidth="1"/>
    <col min="1030" max="1030" width="7.84375" style="3" customWidth="1"/>
    <col min="1031" max="1031" width="17.52734375" style="3" bestFit="1" customWidth="1"/>
    <col min="1032" max="1032" width="1.9609375" style="3" customWidth="1"/>
    <col min="1033" max="1033" width="18.38671875" style="3" customWidth="1"/>
    <col min="1034" max="1035" width="12.13671875" style="3" customWidth="1"/>
    <col min="1036" max="1036" width="9.19140625" style="3"/>
    <col min="1037" max="1037" width="14.953125" style="3" bestFit="1" customWidth="1"/>
    <col min="1038" max="1038" width="9.55859375" style="3" bestFit="1" customWidth="1"/>
    <col min="1039" max="1039" width="9.19140625" style="3"/>
    <col min="1040" max="1040" width="16.546875" style="3" bestFit="1" customWidth="1"/>
    <col min="1041" max="1041" width="12.2578125" style="3" bestFit="1" customWidth="1"/>
    <col min="1042" max="1042" width="13.97265625" style="3" bestFit="1" customWidth="1"/>
    <col min="1043" max="1043" width="14.5859375" style="3" customWidth="1"/>
    <col min="1044" max="1044" width="20.2265625" style="3" customWidth="1"/>
    <col min="1045" max="1045" width="19" style="3" customWidth="1"/>
    <col min="1046" max="1046" width="19.12109375" style="3" customWidth="1"/>
    <col min="1047" max="1283" width="9.19140625" style="3"/>
    <col min="1284" max="1284" width="51.85546875" style="3" customWidth="1"/>
    <col min="1285" max="1285" width="11.765625" style="3" customWidth="1"/>
    <col min="1286" max="1286" width="7.84375" style="3" customWidth="1"/>
    <col min="1287" max="1287" width="17.52734375" style="3" bestFit="1" customWidth="1"/>
    <col min="1288" max="1288" width="1.9609375" style="3" customWidth="1"/>
    <col min="1289" max="1289" width="18.38671875" style="3" customWidth="1"/>
    <col min="1290" max="1291" width="12.13671875" style="3" customWidth="1"/>
    <col min="1292" max="1292" width="9.19140625" style="3"/>
    <col min="1293" max="1293" width="14.953125" style="3" bestFit="1" customWidth="1"/>
    <col min="1294" max="1294" width="9.55859375" style="3" bestFit="1" customWidth="1"/>
    <col min="1295" max="1295" width="9.19140625" style="3"/>
    <col min="1296" max="1296" width="16.546875" style="3" bestFit="1" customWidth="1"/>
    <col min="1297" max="1297" width="12.2578125" style="3" bestFit="1" customWidth="1"/>
    <col min="1298" max="1298" width="13.97265625" style="3" bestFit="1" customWidth="1"/>
    <col min="1299" max="1299" width="14.5859375" style="3" customWidth="1"/>
    <col min="1300" max="1300" width="20.2265625" style="3" customWidth="1"/>
    <col min="1301" max="1301" width="19" style="3" customWidth="1"/>
    <col min="1302" max="1302" width="19.12109375" style="3" customWidth="1"/>
    <col min="1303" max="1539" width="9.19140625" style="3"/>
    <col min="1540" max="1540" width="51.85546875" style="3" customWidth="1"/>
    <col min="1541" max="1541" width="11.765625" style="3" customWidth="1"/>
    <col min="1542" max="1542" width="7.84375" style="3" customWidth="1"/>
    <col min="1543" max="1543" width="17.52734375" style="3" bestFit="1" customWidth="1"/>
    <col min="1544" max="1544" width="1.9609375" style="3" customWidth="1"/>
    <col min="1545" max="1545" width="18.38671875" style="3" customWidth="1"/>
    <col min="1546" max="1547" width="12.13671875" style="3" customWidth="1"/>
    <col min="1548" max="1548" width="9.19140625" style="3"/>
    <col min="1549" max="1549" width="14.953125" style="3" bestFit="1" customWidth="1"/>
    <col min="1550" max="1550" width="9.55859375" style="3" bestFit="1" customWidth="1"/>
    <col min="1551" max="1551" width="9.19140625" style="3"/>
    <col min="1552" max="1552" width="16.546875" style="3" bestFit="1" customWidth="1"/>
    <col min="1553" max="1553" width="12.2578125" style="3" bestFit="1" customWidth="1"/>
    <col min="1554" max="1554" width="13.97265625" style="3" bestFit="1" customWidth="1"/>
    <col min="1555" max="1555" width="14.5859375" style="3" customWidth="1"/>
    <col min="1556" max="1556" width="20.2265625" style="3" customWidth="1"/>
    <col min="1557" max="1557" width="19" style="3" customWidth="1"/>
    <col min="1558" max="1558" width="19.12109375" style="3" customWidth="1"/>
    <col min="1559" max="1795" width="9.19140625" style="3"/>
    <col min="1796" max="1796" width="51.85546875" style="3" customWidth="1"/>
    <col min="1797" max="1797" width="11.765625" style="3" customWidth="1"/>
    <col min="1798" max="1798" width="7.84375" style="3" customWidth="1"/>
    <col min="1799" max="1799" width="17.52734375" style="3" bestFit="1" customWidth="1"/>
    <col min="1800" max="1800" width="1.9609375" style="3" customWidth="1"/>
    <col min="1801" max="1801" width="18.38671875" style="3" customWidth="1"/>
    <col min="1802" max="1803" width="12.13671875" style="3" customWidth="1"/>
    <col min="1804" max="1804" width="9.19140625" style="3"/>
    <col min="1805" max="1805" width="14.953125" style="3" bestFit="1" customWidth="1"/>
    <col min="1806" max="1806" width="9.55859375" style="3" bestFit="1" customWidth="1"/>
    <col min="1807" max="1807" width="9.19140625" style="3"/>
    <col min="1808" max="1808" width="16.546875" style="3" bestFit="1" customWidth="1"/>
    <col min="1809" max="1809" width="12.2578125" style="3" bestFit="1" customWidth="1"/>
    <col min="1810" max="1810" width="13.97265625" style="3" bestFit="1" customWidth="1"/>
    <col min="1811" max="1811" width="14.5859375" style="3" customWidth="1"/>
    <col min="1812" max="1812" width="20.2265625" style="3" customWidth="1"/>
    <col min="1813" max="1813" width="19" style="3" customWidth="1"/>
    <col min="1814" max="1814" width="19.12109375" style="3" customWidth="1"/>
    <col min="1815" max="2051" width="9.19140625" style="3"/>
    <col min="2052" max="2052" width="51.85546875" style="3" customWidth="1"/>
    <col min="2053" max="2053" width="11.765625" style="3" customWidth="1"/>
    <col min="2054" max="2054" width="7.84375" style="3" customWidth="1"/>
    <col min="2055" max="2055" width="17.52734375" style="3" bestFit="1" customWidth="1"/>
    <col min="2056" max="2056" width="1.9609375" style="3" customWidth="1"/>
    <col min="2057" max="2057" width="18.38671875" style="3" customWidth="1"/>
    <col min="2058" max="2059" width="12.13671875" style="3" customWidth="1"/>
    <col min="2060" max="2060" width="9.19140625" style="3"/>
    <col min="2061" max="2061" width="14.953125" style="3" bestFit="1" customWidth="1"/>
    <col min="2062" max="2062" width="9.55859375" style="3" bestFit="1" customWidth="1"/>
    <col min="2063" max="2063" width="9.19140625" style="3"/>
    <col min="2064" max="2064" width="16.546875" style="3" bestFit="1" customWidth="1"/>
    <col min="2065" max="2065" width="12.2578125" style="3" bestFit="1" customWidth="1"/>
    <col min="2066" max="2066" width="13.97265625" style="3" bestFit="1" customWidth="1"/>
    <col min="2067" max="2067" width="14.5859375" style="3" customWidth="1"/>
    <col min="2068" max="2068" width="20.2265625" style="3" customWidth="1"/>
    <col min="2069" max="2069" width="19" style="3" customWidth="1"/>
    <col min="2070" max="2070" width="19.12109375" style="3" customWidth="1"/>
    <col min="2071" max="2307" width="9.19140625" style="3"/>
    <col min="2308" max="2308" width="51.85546875" style="3" customWidth="1"/>
    <col min="2309" max="2309" width="11.765625" style="3" customWidth="1"/>
    <col min="2310" max="2310" width="7.84375" style="3" customWidth="1"/>
    <col min="2311" max="2311" width="17.52734375" style="3" bestFit="1" customWidth="1"/>
    <col min="2312" max="2312" width="1.9609375" style="3" customWidth="1"/>
    <col min="2313" max="2313" width="18.38671875" style="3" customWidth="1"/>
    <col min="2314" max="2315" width="12.13671875" style="3" customWidth="1"/>
    <col min="2316" max="2316" width="9.19140625" style="3"/>
    <col min="2317" max="2317" width="14.953125" style="3" bestFit="1" customWidth="1"/>
    <col min="2318" max="2318" width="9.55859375" style="3" bestFit="1" customWidth="1"/>
    <col min="2319" max="2319" width="9.19140625" style="3"/>
    <col min="2320" max="2320" width="16.546875" style="3" bestFit="1" customWidth="1"/>
    <col min="2321" max="2321" width="12.2578125" style="3" bestFit="1" customWidth="1"/>
    <col min="2322" max="2322" width="13.97265625" style="3" bestFit="1" customWidth="1"/>
    <col min="2323" max="2323" width="14.5859375" style="3" customWidth="1"/>
    <col min="2324" max="2324" width="20.2265625" style="3" customWidth="1"/>
    <col min="2325" max="2325" width="19" style="3" customWidth="1"/>
    <col min="2326" max="2326" width="19.12109375" style="3" customWidth="1"/>
    <col min="2327" max="2563" width="9.19140625" style="3"/>
    <col min="2564" max="2564" width="51.85546875" style="3" customWidth="1"/>
    <col min="2565" max="2565" width="11.765625" style="3" customWidth="1"/>
    <col min="2566" max="2566" width="7.84375" style="3" customWidth="1"/>
    <col min="2567" max="2567" width="17.52734375" style="3" bestFit="1" customWidth="1"/>
    <col min="2568" max="2568" width="1.9609375" style="3" customWidth="1"/>
    <col min="2569" max="2569" width="18.38671875" style="3" customWidth="1"/>
    <col min="2570" max="2571" width="12.13671875" style="3" customWidth="1"/>
    <col min="2572" max="2572" width="9.19140625" style="3"/>
    <col min="2573" max="2573" width="14.953125" style="3" bestFit="1" customWidth="1"/>
    <col min="2574" max="2574" width="9.55859375" style="3" bestFit="1" customWidth="1"/>
    <col min="2575" max="2575" width="9.19140625" style="3"/>
    <col min="2576" max="2576" width="16.546875" style="3" bestFit="1" customWidth="1"/>
    <col min="2577" max="2577" width="12.2578125" style="3" bestFit="1" customWidth="1"/>
    <col min="2578" max="2578" width="13.97265625" style="3" bestFit="1" customWidth="1"/>
    <col min="2579" max="2579" width="14.5859375" style="3" customWidth="1"/>
    <col min="2580" max="2580" width="20.2265625" style="3" customWidth="1"/>
    <col min="2581" max="2581" width="19" style="3" customWidth="1"/>
    <col min="2582" max="2582" width="19.12109375" style="3" customWidth="1"/>
    <col min="2583" max="2819" width="9.19140625" style="3"/>
    <col min="2820" max="2820" width="51.85546875" style="3" customWidth="1"/>
    <col min="2821" max="2821" width="11.765625" style="3" customWidth="1"/>
    <col min="2822" max="2822" width="7.84375" style="3" customWidth="1"/>
    <col min="2823" max="2823" width="17.52734375" style="3" bestFit="1" customWidth="1"/>
    <col min="2824" max="2824" width="1.9609375" style="3" customWidth="1"/>
    <col min="2825" max="2825" width="18.38671875" style="3" customWidth="1"/>
    <col min="2826" max="2827" width="12.13671875" style="3" customWidth="1"/>
    <col min="2828" max="2828" width="9.19140625" style="3"/>
    <col min="2829" max="2829" width="14.953125" style="3" bestFit="1" customWidth="1"/>
    <col min="2830" max="2830" width="9.55859375" style="3" bestFit="1" customWidth="1"/>
    <col min="2831" max="2831" width="9.19140625" style="3"/>
    <col min="2832" max="2832" width="16.546875" style="3" bestFit="1" customWidth="1"/>
    <col min="2833" max="2833" width="12.2578125" style="3" bestFit="1" customWidth="1"/>
    <col min="2834" max="2834" width="13.97265625" style="3" bestFit="1" customWidth="1"/>
    <col min="2835" max="2835" width="14.5859375" style="3" customWidth="1"/>
    <col min="2836" max="2836" width="20.2265625" style="3" customWidth="1"/>
    <col min="2837" max="2837" width="19" style="3" customWidth="1"/>
    <col min="2838" max="2838" width="19.12109375" style="3" customWidth="1"/>
    <col min="2839" max="3075" width="9.19140625" style="3"/>
    <col min="3076" max="3076" width="51.85546875" style="3" customWidth="1"/>
    <col min="3077" max="3077" width="11.765625" style="3" customWidth="1"/>
    <col min="3078" max="3078" width="7.84375" style="3" customWidth="1"/>
    <col min="3079" max="3079" width="17.52734375" style="3" bestFit="1" customWidth="1"/>
    <col min="3080" max="3080" width="1.9609375" style="3" customWidth="1"/>
    <col min="3081" max="3081" width="18.38671875" style="3" customWidth="1"/>
    <col min="3082" max="3083" width="12.13671875" style="3" customWidth="1"/>
    <col min="3084" max="3084" width="9.19140625" style="3"/>
    <col min="3085" max="3085" width="14.953125" style="3" bestFit="1" customWidth="1"/>
    <col min="3086" max="3086" width="9.55859375" style="3" bestFit="1" customWidth="1"/>
    <col min="3087" max="3087" width="9.19140625" style="3"/>
    <col min="3088" max="3088" width="16.546875" style="3" bestFit="1" customWidth="1"/>
    <col min="3089" max="3089" width="12.2578125" style="3" bestFit="1" customWidth="1"/>
    <col min="3090" max="3090" width="13.97265625" style="3" bestFit="1" customWidth="1"/>
    <col min="3091" max="3091" width="14.5859375" style="3" customWidth="1"/>
    <col min="3092" max="3092" width="20.2265625" style="3" customWidth="1"/>
    <col min="3093" max="3093" width="19" style="3" customWidth="1"/>
    <col min="3094" max="3094" width="19.12109375" style="3" customWidth="1"/>
    <col min="3095" max="3331" width="9.19140625" style="3"/>
    <col min="3332" max="3332" width="51.85546875" style="3" customWidth="1"/>
    <col min="3333" max="3333" width="11.765625" style="3" customWidth="1"/>
    <col min="3334" max="3334" width="7.84375" style="3" customWidth="1"/>
    <col min="3335" max="3335" width="17.52734375" style="3" bestFit="1" customWidth="1"/>
    <col min="3336" max="3336" width="1.9609375" style="3" customWidth="1"/>
    <col min="3337" max="3337" width="18.38671875" style="3" customWidth="1"/>
    <col min="3338" max="3339" width="12.13671875" style="3" customWidth="1"/>
    <col min="3340" max="3340" width="9.19140625" style="3"/>
    <col min="3341" max="3341" width="14.953125" style="3" bestFit="1" customWidth="1"/>
    <col min="3342" max="3342" width="9.55859375" style="3" bestFit="1" customWidth="1"/>
    <col min="3343" max="3343" width="9.19140625" style="3"/>
    <col min="3344" max="3344" width="16.546875" style="3" bestFit="1" customWidth="1"/>
    <col min="3345" max="3345" width="12.2578125" style="3" bestFit="1" customWidth="1"/>
    <col min="3346" max="3346" width="13.97265625" style="3" bestFit="1" customWidth="1"/>
    <col min="3347" max="3347" width="14.5859375" style="3" customWidth="1"/>
    <col min="3348" max="3348" width="20.2265625" style="3" customWidth="1"/>
    <col min="3349" max="3349" width="19" style="3" customWidth="1"/>
    <col min="3350" max="3350" width="19.12109375" style="3" customWidth="1"/>
    <col min="3351" max="3587" width="9.19140625" style="3"/>
    <col min="3588" max="3588" width="51.85546875" style="3" customWidth="1"/>
    <col min="3589" max="3589" width="11.765625" style="3" customWidth="1"/>
    <col min="3590" max="3590" width="7.84375" style="3" customWidth="1"/>
    <col min="3591" max="3591" width="17.52734375" style="3" bestFit="1" customWidth="1"/>
    <col min="3592" max="3592" width="1.9609375" style="3" customWidth="1"/>
    <col min="3593" max="3593" width="18.38671875" style="3" customWidth="1"/>
    <col min="3594" max="3595" width="12.13671875" style="3" customWidth="1"/>
    <col min="3596" max="3596" width="9.19140625" style="3"/>
    <col min="3597" max="3597" width="14.953125" style="3" bestFit="1" customWidth="1"/>
    <col min="3598" max="3598" width="9.55859375" style="3" bestFit="1" customWidth="1"/>
    <col min="3599" max="3599" width="9.19140625" style="3"/>
    <col min="3600" max="3600" width="16.546875" style="3" bestFit="1" customWidth="1"/>
    <col min="3601" max="3601" width="12.2578125" style="3" bestFit="1" customWidth="1"/>
    <col min="3602" max="3602" width="13.97265625" style="3" bestFit="1" customWidth="1"/>
    <col min="3603" max="3603" width="14.5859375" style="3" customWidth="1"/>
    <col min="3604" max="3604" width="20.2265625" style="3" customWidth="1"/>
    <col min="3605" max="3605" width="19" style="3" customWidth="1"/>
    <col min="3606" max="3606" width="19.12109375" style="3" customWidth="1"/>
    <col min="3607" max="3843" width="9.19140625" style="3"/>
    <col min="3844" max="3844" width="51.85546875" style="3" customWidth="1"/>
    <col min="3845" max="3845" width="11.765625" style="3" customWidth="1"/>
    <col min="3846" max="3846" width="7.84375" style="3" customWidth="1"/>
    <col min="3847" max="3847" width="17.52734375" style="3" bestFit="1" customWidth="1"/>
    <col min="3848" max="3848" width="1.9609375" style="3" customWidth="1"/>
    <col min="3849" max="3849" width="18.38671875" style="3" customWidth="1"/>
    <col min="3850" max="3851" width="12.13671875" style="3" customWidth="1"/>
    <col min="3852" max="3852" width="9.19140625" style="3"/>
    <col min="3853" max="3853" width="14.953125" style="3" bestFit="1" customWidth="1"/>
    <col min="3854" max="3854" width="9.55859375" style="3" bestFit="1" customWidth="1"/>
    <col min="3855" max="3855" width="9.19140625" style="3"/>
    <col min="3856" max="3856" width="16.546875" style="3" bestFit="1" customWidth="1"/>
    <col min="3857" max="3857" width="12.2578125" style="3" bestFit="1" customWidth="1"/>
    <col min="3858" max="3858" width="13.97265625" style="3" bestFit="1" customWidth="1"/>
    <col min="3859" max="3859" width="14.5859375" style="3" customWidth="1"/>
    <col min="3860" max="3860" width="20.2265625" style="3" customWidth="1"/>
    <col min="3861" max="3861" width="19" style="3" customWidth="1"/>
    <col min="3862" max="3862" width="19.12109375" style="3" customWidth="1"/>
    <col min="3863" max="4099" width="9.19140625" style="3"/>
    <col min="4100" max="4100" width="51.85546875" style="3" customWidth="1"/>
    <col min="4101" max="4101" width="11.765625" style="3" customWidth="1"/>
    <col min="4102" max="4102" width="7.84375" style="3" customWidth="1"/>
    <col min="4103" max="4103" width="17.52734375" style="3" bestFit="1" customWidth="1"/>
    <col min="4104" max="4104" width="1.9609375" style="3" customWidth="1"/>
    <col min="4105" max="4105" width="18.38671875" style="3" customWidth="1"/>
    <col min="4106" max="4107" width="12.13671875" style="3" customWidth="1"/>
    <col min="4108" max="4108" width="9.19140625" style="3"/>
    <col min="4109" max="4109" width="14.953125" style="3" bestFit="1" customWidth="1"/>
    <col min="4110" max="4110" width="9.55859375" style="3" bestFit="1" customWidth="1"/>
    <col min="4111" max="4111" width="9.19140625" style="3"/>
    <col min="4112" max="4112" width="16.546875" style="3" bestFit="1" customWidth="1"/>
    <col min="4113" max="4113" width="12.2578125" style="3" bestFit="1" customWidth="1"/>
    <col min="4114" max="4114" width="13.97265625" style="3" bestFit="1" customWidth="1"/>
    <col min="4115" max="4115" width="14.5859375" style="3" customWidth="1"/>
    <col min="4116" max="4116" width="20.2265625" style="3" customWidth="1"/>
    <col min="4117" max="4117" width="19" style="3" customWidth="1"/>
    <col min="4118" max="4118" width="19.12109375" style="3" customWidth="1"/>
    <col min="4119" max="4355" width="9.19140625" style="3"/>
    <col min="4356" max="4356" width="51.85546875" style="3" customWidth="1"/>
    <col min="4357" max="4357" width="11.765625" style="3" customWidth="1"/>
    <col min="4358" max="4358" width="7.84375" style="3" customWidth="1"/>
    <col min="4359" max="4359" width="17.52734375" style="3" bestFit="1" customWidth="1"/>
    <col min="4360" max="4360" width="1.9609375" style="3" customWidth="1"/>
    <col min="4361" max="4361" width="18.38671875" style="3" customWidth="1"/>
    <col min="4362" max="4363" width="12.13671875" style="3" customWidth="1"/>
    <col min="4364" max="4364" width="9.19140625" style="3"/>
    <col min="4365" max="4365" width="14.953125" style="3" bestFit="1" customWidth="1"/>
    <col min="4366" max="4366" width="9.55859375" style="3" bestFit="1" customWidth="1"/>
    <col min="4367" max="4367" width="9.19140625" style="3"/>
    <col min="4368" max="4368" width="16.546875" style="3" bestFit="1" customWidth="1"/>
    <col min="4369" max="4369" width="12.2578125" style="3" bestFit="1" customWidth="1"/>
    <col min="4370" max="4370" width="13.97265625" style="3" bestFit="1" customWidth="1"/>
    <col min="4371" max="4371" width="14.5859375" style="3" customWidth="1"/>
    <col min="4372" max="4372" width="20.2265625" style="3" customWidth="1"/>
    <col min="4373" max="4373" width="19" style="3" customWidth="1"/>
    <col min="4374" max="4374" width="19.12109375" style="3" customWidth="1"/>
    <col min="4375" max="4611" width="9.19140625" style="3"/>
    <col min="4612" max="4612" width="51.85546875" style="3" customWidth="1"/>
    <col min="4613" max="4613" width="11.765625" style="3" customWidth="1"/>
    <col min="4614" max="4614" width="7.84375" style="3" customWidth="1"/>
    <col min="4615" max="4615" width="17.52734375" style="3" bestFit="1" customWidth="1"/>
    <col min="4616" max="4616" width="1.9609375" style="3" customWidth="1"/>
    <col min="4617" max="4617" width="18.38671875" style="3" customWidth="1"/>
    <col min="4618" max="4619" width="12.13671875" style="3" customWidth="1"/>
    <col min="4620" max="4620" width="9.19140625" style="3"/>
    <col min="4621" max="4621" width="14.953125" style="3" bestFit="1" customWidth="1"/>
    <col min="4622" max="4622" width="9.55859375" style="3" bestFit="1" customWidth="1"/>
    <col min="4623" max="4623" width="9.19140625" style="3"/>
    <col min="4624" max="4624" width="16.546875" style="3" bestFit="1" customWidth="1"/>
    <col min="4625" max="4625" width="12.2578125" style="3" bestFit="1" customWidth="1"/>
    <col min="4626" max="4626" width="13.97265625" style="3" bestFit="1" customWidth="1"/>
    <col min="4627" max="4627" width="14.5859375" style="3" customWidth="1"/>
    <col min="4628" max="4628" width="20.2265625" style="3" customWidth="1"/>
    <col min="4629" max="4629" width="19" style="3" customWidth="1"/>
    <col min="4630" max="4630" width="19.12109375" style="3" customWidth="1"/>
    <col min="4631" max="4867" width="9.19140625" style="3"/>
    <col min="4868" max="4868" width="51.85546875" style="3" customWidth="1"/>
    <col min="4869" max="4869" width="11.765625" style="3" customWidth="1"/>
    <col min="4870" max="4870" width="7.84375" style="3" customWidth="1"/>
    <col min="4871" max="4871" width="17.52734375" style="3" bestFit="1" customWidth="1"/>
    <col min="4872" max="4872" width="1.9609375" style="3" customWidth="1"/>
    <col min="4873" max="4873" width="18.38671875" style="3" customWidth="1"/>
    <col min="4874" max="4875" width="12.13671875" style="3" customWidth="1"/>
    <col min="4876" max="4876" width="9.19140625" style="3"/>
    <col min="4877" max="4877" width="14.953125" style="3" bestFit="1" customWidth="1"/>
    <col min="4878" max="4878" width="9.55859375" style="3" bestFit="1" customWidth="1"/>
    <col min="4879" max="4879" width="9.19140625" style="3"/>
    <col min="4880" max="4880" width="16.546875" style="3" bestFit="1" customWidth="1"/>
    <col min="4881" max="4881" width="12.2578125" style="3" bestFit="1" customWidth="1"/>
    <col min="4882" max="4882" width="13.97265625" style="3" bestFit="1" customWidth="1"/>
    <col min="4883" max="4883" width="14.5859375" style="3" customWidth="1"/>
    <col min="4884" max="4884" width="20.2265625" style="3" customWidth="1"/>
    <col min="4885" max="4885" width="19" style="3" customWidth="1"/>
    <col min="4886" max="4886" width="19.12109375" style="3" customWidth="1"/>
    <col min="4887" max="5123" width="9.19140625" style="3"/>
    <col min="5124" max="5124" width="51.85546875" style="3" customWidth="1"/>
    <col min="5125" max="5125" width="11.765625" style="3" customWidth="1"/>
    <col min="5126" max="5126" width="7.84375" style="3" customWidth="1"/>
    <col min="5127" max="5127" width="17.52734375" style="3" bestFit="1" customWidth="1"/>
    <col min="5128" max="5128" width="1.9609375" style="3" customWidth="1"/>
    <col min="5129" max="5129" width="18.38671875" style="3" customWidth="1"/>
    <col min="5130" max="5131" width="12.13671875" style="3" customWidth="1"/>
    <col min="5132" max="5132" width="9.19140625" style="3"/>
    <col min="5133" max="5133" width="14.953125" style="3" bestFit="1" customWidth="1"/>
    <col min="5134" max="5134" width="9.55859375" style="3" bestFit="1" customWidth="1"/>
    <col min="5135" max="5135" width="9.19140625" style="3"/>
    <col min="5136" max="5136" width="16.546875" style="3" bestFit="1" customWidth="1"/>
    <col min="5137" max="5137" width="12.2578125" style="3" bestFit="1" customWidth="1"/>
    <col min="5138" max="5138" width="13.97265625" style="3" bestFit="1" customWidth="1"/>
    <col min="5139" max="5139" width="14.5859375" style="3" customWidth="1"/>
    <col min="5140" max="5140" width="20.2265625" style="3" customWidth="1"/>
    <col min="5141" max="5141" width="19" style="3" customWidth="1"/>
    <col min="5142" max="5142" width="19.12109375" style="3" customWidth="1"/>
    <col min="5143" max="5379" width="9.19140625" style="3"/>
    <col min="5380" max="5380" width="51.85546875" style="3" customWidth="1"/>
    <col min="5381" max="5381" width="11.765625" style="3" customWidth="1"/>
    <col min="5382" max="5382" width="7.84375" style="3" customWidth="1"/>
    <col min="5383" max="5383" width="17.52734375" style="3" bestFit="1" customWidth="1"/>
    <col min="5384" max="5384" width="1.9609375" style="3" customWidth="1"/>
    <col min="5385" max="5385" width="18.38671875" style="3" customWidth="1"/>
    <col min="5386" max="5387" width="12.13671875" style="3" customWidth="1"/>
    <col min="5388" max="5388" width="9.19140625" style="3"/>
    <col min="5389" max="5389" width="14.953125" style="3" bestFit="1" customWidth="1"/>
    <col min="5390" max="5390" width="9.55859375" style="3" bestFit="1" customWidth="1"/>
    <col min="5391" max="5391" width="9.19140625" style="3"/>
    <col min="5392" max="5392" width="16.546875" style="3" bestFit="1" customWidth="1"/>
    <col min="5393" max="5393" width="12.2578125" style="3" bestFit="1" customWidth="1"/>
    <col min="5394" max="5394" width="13.97265625" style="3" bestFit="1" customWidth="1"/>
    <col min="5395" max="5395" width="14.5859375" style="3" customWidth="1"/>
    <col min="5396" max="5396" width="20.2265625" style="3" customWidth="1"/>
    <col min="5397" max="5397" width="19" style="3" customWidth="1"/>
    <col min="5398" max="5398" width="19.12109375" style="3" customWidth="1"/>
    <col min="5399" max="5635" width="9.19140625" style="3"/>
    <col min="5636" max="5636" width="51.85546875" style="3" customWidth="1"/>
    <col min="5637" max="5637" width="11.765625" style="3" customWidth="1"/>
    <col min="5638" max="5638" width="7.84375" style="3" customWidth="1"/>
    <col min="5639" max="5639" width="17.52734375" style="3" bestFit="1" customWidth="1"/>
    <col min="5640" max="5640" width="1.9609375" style="3" customWidth="1"/>
    <col min="5641" max="5641" width="18.38671875" style="3" customWidth="1"/>
    <col min="5642" max="5643" width="12.13671875" style="3" customWidth="1"/>
    <col min="5644" max="5644" width="9.19140625" style="3"/>
    <col min="5645" max="5645" width="14.953125" style="3" bestFit="1" customWidth="1"/>
    <col min="5646" max="5646" width="9.55859375" style="3" bestFit="1" customWidth="1"/>
    <col min="5647" max="5647" width="9.19140625" style="3"/>
    <col min="5648" max="5648" width="16.546875" style="3" bestFit="1" customWidth="1"/>
    <col min="5649" max="5649" width="12.2578125" style="3" bestFit="1" customWidth="1"/>
    <col min="5650" max="5650" width="13.97265625" style="3" bestFit="1" customWidth="1"/>
    <col min="5651" max="5651" width="14.5859375" style="3" customWidth="1"/>
    <col min="5652" max="5652" width="20.2265625" style="3" customWidth="1"/>
    <col min="5653" max="5653" width="19" style="3" customWidth="1"/>
    <col min="5654" max="5654" width="19.12109375" style="3" customWidth="1"/>
    <col min="5655" max="5891" width="9.19140625" style="3"/>
    <col min="5892" max="5892" width="51.85546875" style="3" customWidth="1"/>
    <col min="5893" max="5893" width="11.765625" style="3" customWidth="1"/>
    <col min="5894" max="5894" width="7.84375" style="3" customWidth="1"/>
    <col min="5895" max="5895" width="17.52734375" style="3" bestFit="1" customWidth="1"/>
    <col min="5896" max="5896" width="1.9609375" style="3" customWidth="1"/>
    <col min="5897" max="5897" width="18.38671875" style="3" customWidth="1"/>
    <col min="5898" max="5899" width="12.13671875" style="3" customWidth="1"/>
    <col min="5900" max="5900" width="9.19140625" style="3"/>
    <col min="5901" max="5901" width="14.953125" style="3" bestFit="1" customWidth="1"/>
    <col min="5902" max="5902" width="9.55859375" style="3" bestFit="1" customWidth="1"/>
    <col min="5903" max="5903" width="9.19140625" style="3"/>
    <col min="5904" max="5904" width="16.546875" style="3" bestFit="1" customWidth="1"/>
    <col min="5905" max="5905" width="12.2578125" style="3" bestFit="1" customWidth="1"/>
    <col min="5906" max="5906" width="13.97265625" style="3" bestFit="1" customWidth="1"/>
    <col min="5907" max="5907" width="14.5859375" style="3" customWidth="1"/>
    <col min="5908" max="5908" width="20.2265625" style="3" customWidth="1"/>
    <col min="5909" max="5909" width="19" style="3" customWidth="1"/>
    <col min="5910" max="5910" width="19.12109375" style="3" customWidth="1"/>
    <col min="5911" max="6147" width="9.19140625" style="3"/>
    <col min="6148" max="6148" width="51.85546875" style="3" customWidth="1"/>
    <col min="6149" max="6149" width="11.765625" style="3" customWidth="1"/>
    <col min="6150" max="6150" width="7.84375" style="3" customWidth="1"/>
    <col min="6151" max="6151" width="17.52734375" style="3" bestFit="1" customWidth="1"/>
    <col min="6152" max="6152" width="1.9609375" style="3" customWidth="1"/>
    <col min="6153" max="6153" width="18.38671875" style="3" customWidth="1"/>
    <col min="6154" max="6155" width="12.13671875" style="3" customWidth="1"/>
    <col min="6156" max="6156" width="9.19140625" style="3"/>
    <col min="6157" max="6157" width="14.953125" style="3" bestFit="1" customWidth="1"/>
    <col min="6158" max="6158" width="9.55859375" style="3" bestFit="1" customWidth="1"/>
    <col min="6159" max="6159" width="9.19140625" style="3"/>
    <col min="6160" max="6160" width="16.546875" style="3" bestFit="1" customWidth="1"/>
    <col min="6161" max="6161" width="12.2578125" style="3" bestFit="1" customWidth="1"/>
    <col min="6162" max="6162" width="13.97265625" style="3" bestFit="1" customWidth="1"/>
    <col min="6163" max="6163" width="14.5859375" style="3" customWidth="1"/>
    <col min="6164" max="6164" width="20.2265625" style="3" customWidth="1"/>
    <col min="6165" max="6165" width="19" style="3" customWidth="1"/>
    <col min="6166" max="6166" width="19.12109375" style="3" customWidth="1"/>
    <col min="6167" max="6403" width="9.19140625" style="3"/>
    <col min="6404" max="6404" width="51.85546875" style="3" customWidth="1"/>
    <col min="6405" max="6405" width="11.765625" style="3" customWidth="1"/>
    <col min="6406" max="6406" width="7.84375" style="3" customWidth="1"/>
    <col min="6407" max="6407" width="17.52734375" style="3" bestFit="1" customWidth="1"/>
    <col min="6408" max="6408" width="1.9609375" style="3" customWidth="1"/>
    <col min="6409" max="6409" width="18.38671875" style="3" customWidth="1"/>
    <col min="6410" max="6411" width="12.13671875" style="3" customWidth="1"/>
    <col min="6412" max="6412" width="9.19140625" style="3"/>
    <col min="6413" max="6413" width="14.953125" style="3" bestFit="1" customWidth="1"/>
    <col min="6414" max="6414" width="9.55859375" style="3" bestFit="1" customWidth="1"/>
    <col min="6415" max="6415" width="9.19140625" style="3"/>
    <col min="6416" max="6416" width="16.546875" style="3" bestFit="1" customWidth="1"/>
    <col min="6417" max="6417" width="12.2578125" style="3" bestFit="1" customWidth="1"/>
    <col min="6418" max="6418" width="13.97265625" style="3" bestFit="1" customWidth="1"/>
    <col min="6419" max="6419" width="14.5859375" style="3" customWidth="1"/>
    <col min="6420" max="6420" width="20.2265625" style="3" customWidth="1"/>
    <col min="6421" max="6421" width="19" style="3" customWidth="1"/>
    <col min="6422" max="6422" width="19.12109375" style="3" customWidth="1"/>
    <col min="6423" max="6659" width="9.19140625" style="3"/>
    <col min="6660" max="6660" width="51.85546875" style="3" customWidth="1"/>
    <col min="6661" max="6661" width="11.765625" style="3" customWidth="1"/>
    <col min="6662" max="6662" width="7.84375" style="3" customWidth="1"/>
    <col min="6663" max="6663" width="17.52734375" style="3" bestFit="1" customWidth="1"/>
    <col min="6664" max="6664" width="1.9609375" style="3" customWidth="1"/>
    <col min="6665" max="6665" width="18.38671875" style="3" customWidth="1"/>
    <col min="6666" max="6667" width="12.13671875" style="3" customWidth="1"/>
    <col min="6668" max="6668" width="9.19140625" style="3"/>
    <col min="6669" max="6669" width="14.953125" style="3" bestFit="1" customWidth="1"/>
    <col min="6670" max="6670" width="9.55859375" style="3" bestFit="1" customWidth="1"/>
    <col min="6671" max="6671" width="9.19140625" style="3"/>
    <col min="6672" max="6672" width="16.546875" style="3" bestFit="1" customWidth="1"/>
    <col min="6673" max="6673" width="12.2578125" style="3" bestFit="1" customWidth="1"/>
    <col min="6674" max="6674" width="13.97265625" style="3" bestFit="1" customWidth="1"/>
    <col min="6675" max="6675" width="14.5859375" style="3" customWidth="1"/>
    <col min="6676" max="6676" width="20.2265625" style="3" customWidth="1"/>
    <col min="6677" max="6677" width="19" style="3" customWidth="1"/>
    <col min="6678" max="6678" width="19.12109375" style="3" customWidth="1"/>
    <col min="6679" max="6915" width="9.19140625" style="3"/>
    <col min="6916" max="6916" width="51.85546875" style="3" customWidth="1"/>
    <col min="6917" max="6917" width="11.765625" style="3" customWidth="1"/>
    <col min="6918" max="6918" width="7.84375" style="3" customWidth="1"/>
    <col min="6919" max="6919" width="17.52734375" style="3" bestFit="1" customWidth="1"/>
    <col min="6920" max="6920" width="1.9609375" style="3" customWidth="1"/>
    <col min="6921" max="6921" width="18.38671875" style="3" customWidth="1"/>
    <col min="6922" max="6923" width="12.13671875" style="3" customWidth="1"/>
    <col min="6924" max="6924" width="9.19140625" style="3"/>
    <col min="6925" max="6925" width="14.953125" style="3" bestFit="1" customWidth="1"/>
    <col min="6926" max="6926" width="9.55859375" style="3" bestFit="1" customWidth="1"/>
    <col min="6927" max="6927" width="9.19140625" style="3"/>
    <col min="6928" max="6928" width="16.546875" style="3" bestFit="1" customWidth="1"/>
    <col min="6929" max="6929" width="12.2578125" style="3" bestFit="1" customWidth="1"/>
    <col min="6930" max="6930" width="13.97265625" style="3" bestFit="1" customWidth="1"/>
    <col min="6931" max="6931" width="14.5859375" style="3" customWidth="1"/>
    <col min="6932" max="6932" width="20.2265625" style="3" customWidth="1"/>
    <col min="6933" max="6933" width="19" style="3" customWidth="1"/>
    <col min="6934" max="6934" width="19.12109375" style="3" customWidth="1"/>
    <col min="6935" max="7171" width="9.19140625" style="3"/>
    <col min="7172" max="7172" width="51.85546875" style="3" customWidth="1"/>
    <col min="7173" max="7173" width="11.765625" style="3" customWidth="1"/>
    <col min="7174" max="7174" width="7.84375" style="3" customWidth="1"/>
    <col min="7175" max="7175" width="17.52734375" style="3" bestFit="1" customWidth="1"/>
    <col min="7176" max="7176" width="1.9609375" style="3" customWidth="1"/>
    <col min="7177" max="7177" width="18.38671875" style="3" customWidth="1"/>
    <col min="7178" max="7179" width="12.13671875" style="3" customWidth="1"/>
    <col min="7180" max="7180" width="9.19140625" style="3"/>
    <col min="7181" max="7181" width="14.953125" style="3" bestFit="1" customWidth="1"/>
    <col min="7182" max="7182" width="9.55859375" style="3" bestFit="1" customWidth="1"/>
    <col min="7183" max="7183" width="9.19140625" style="3"/>
    <col min="7184" max="7184" width="16.546875" style="3" bestFit="1" customWidth="1"/>
    <col min="7185" max="7185" width="12.2578125" style="3" bestFit="1" customWidth="1"/>
    <col min="7186" max="7186" width="13.97265625" style="3" bestFit="1" customWidth="1"/>
    <col min="7187" max="7187" width="14.5859375" style="3" customWidth="1"/>
    <col min="7188" max="7188" width="20.2265625" style="3" customWidth="1"/>
    <col min="7189" max="7189" width="19" style="3" customWidth="1"/>
    <col min="7190" max="7190" width="19.12109375" style="3" customWidth="1"/>
    <col min="7191" max="7427" width="9.19140625" style="3"/>
    <col min="7428" max="7428" width="51.85546875" style="3" customWidth="1"/>
    <col min="7429" max="7429" width="11.765625" style="3" customWidth="1"/>
    <col min="7430" max="7430" width="7.84375" style="3" customWidth="1"/>
    <col min="7431" max="7431" width="17.52734375" style="3" bestFit="1" customWidth="1"/>
    <col min="7432" max="7432" width="1.9609375" style="3" customWidth="1"/>
    <col min="7433" max="7433" width="18.38671875" style="3" customWidth="1"/>
    <col min="7434" max="7435" width="12.13671875" style="3" customWidth="1"/>
    <col min="7436" max="7436" width="9.19140625" style="3"/>
    <col min="7437" max="7437" width="14.953125" style="3" bestFit="1" customWidth="1"/>
    <col min="7438" max="7438" width="9.55859375" style="3" bestFit="1" customWidth="1"/>
    <col min="7439" max="7439" width="9.19140625" style="3"/>
    <col min="7440" max="7440" width="16.546875" style="3" bestFit="1" customWidth="1"/>
    <col min="7441" max="7441" width="12.2578125" style="3" bestFit="1" customWidth="1"/>
    <col min="7442" max="7442" width="13.97265625" style="3" bestFit="1" customWidth="1"/>
    <col min="7443" max="7443" width="14.5859375" style="3" customWidth="1"/>
    <col min="7444" max="7444" width="20.2265625" style="3" customWidth="1"/>
    <col min="7445" max="7445" width="19" style="3" customWidth="1"/>
    <col min="7446" max="7446" width="19.12109375" style="3" customWidth="1"/>
    <col min="7447" max="7683" width="9.19140625" style="3"/>
    <col min="7684" max="7684" width="51.85546875" style="3" customWidth="1"/>
    <col min="7685" max="7685" width="11.765625" style="3" customWidth="1"/>
    <col min="7686" max="7686" width="7.84375" style="3" customWidth="1"/>
    <col min="7687" max="7687" width="17.52734375" style="3" bestFit="1" customWidth="1"/>
    <col min="7688" max="7688" width="1.9609375" style="3" customWidth="1"/>
    <col min="7689" max="7689" width="18.38671875" style="3" customWidth="1"/>
    <col min="7690" max="7691" width="12.13671875" style="3" customWidth="1"/>
    <col min="7692" max="7692" width="9.19140625" style="3"/>
    <col min="7693" max="7693" width="14.953125" style="3" bestFit="1" customWidth="1"/>
    <col min="7694" max="7694" width="9.55859375" style="3" bestFit="1" customWidth="1"/>
    <col min="7695" max="7695" width="9.19140625" style="3"/>
    <col min="7696" max="7696" width="16.546875" style="3" bestFit="1" customWidth="1"/>
    <col min="7697" max="7697" width="12.2578125" style="3" bestFit="1" customWidth="1"/>
    <col min="7698" max="7698" width="13.97265625" style="3" bestFit="1" customWidth="1"/>
    <col min="7699" max="7699" width="14.5859375" style="3" customWidth="1"/>
    <col min="7700" max="7700" width="20.2265625" style="3" customWidth="1"/>
    <col min="7701" max="7701" width="19" style="3" customWidth="1"/>
    <col min="7702" max="7702" width="19.12109375" style="3" customWidth="1"/>
    <col min="7703" max="7939" width="9.19140625" style="3"/>
    <col min="7940" max="7940" width="51.85546875" style="3" customWidth="1"/>
    <col min="7941" max="7941" width="11.765625" style="3" customWidth="1"/>
    <col min="7942" max="7942" width="7.84375" style="3" customWidth="1"/>
    <col min="7943" max="7943" width="17.52734375" style="3" bestFit="1" customWidth="1"/>
    <col min="7944" max="7944" width="1.9609375" style="3" customWidth="1"/>
    <col min="7945" max="7945" width="18.38671875" style="3" customWidth="1"/>
    <col min="7946" max="7947" width="12.13671875" style="3" customWidth="1"/>
    <col min="7948" max="7948" width="9.19140625" style="3"/>
    <col min="7949" max="7949" width="14.953125" style="3" bestFit="1" customWidth="1"/>
    <col min="7950" max="7950" width="9.55859375" style="3" bestFit="1" customWidth="1"/>
    <col min="7951" max="7951" width="9.19140625" style="3"/>
    <col min="7952" max="7952" width="16.546875" style="3" bestFit="1" customWidth="1"/>
    <col min="7953" max="7953" width="12.2578125" style="3" bestFit="1" customWidth="1"/>
    <col min="7954" max="7954" width="13.97265625" style="3" bestFit="1" customWidth="1"/>
    <col min="7955" max="7955" width="14.5859375" style="3" customWidth="1"/>
    <col min="7956" max="7956" width="20.2265625" style="3" customWidth="1"/>
    <col min="7957" max="7957" width="19" style="3" customWidth="1"/>
    <col min="7958" max="7958" width="19.12109375" style="3" customWidth="1"/>
    <col min="7959" max="8195" width="9.19140625" style="3"/>
    <col min="8196" max="8196" width="51.85546875" style="3" customWidth="1"/>
    <col min="8197" max="8197" width="11.765625" style="3" customWidth="1"/>
    <col min="8198" max="8198" width="7.84375" style="3" customWidth="1"/>
    <col min="8199" max="8199" width="17.52734375" style="3" bestFit="1" customWidth="1"/>
    <col min="8200" max="8200" width="1.9609375" style="3" customWidth="1"/>
    <col min="8201" max="8201" width="18.38671875" style="3" customWidth="1"/>
    <col min="8202" max="8203" width="12.13671875" style="3" customWidth="1"/>
    <col min="8204" max="8204" width="9.19140625" style="3"/>
    <col min="8205" max="8205" width="14.953125" style="3" bestFit="1" customWidth="1"/>
    <col min="8206" max="8206" width="9.55859375" style="3" bestFit="1" customWidth="1"/>
    <col min="8207" max="8207" width="9.19140625" style="3"/>
    <col min="8208" max="8208" width="16.546875" style="3" bestFit="1" customWidth="1"/>
    <col min="8209" max="8209" width="12.2578125" style="3" bestFit="1" customWidth="1"/>
    <col min="8210" max="8210" width="13.97265625" style="3" bestFit="1" customWidth="1"/>
    <col min="8211" max="8211" width="14.5859375" style="3" customWidth="1"/>
    <col min="8212" max="8212" width="20.2265625" style="3" customWidth="1"/>
    <col min="8213" max="8213" width="19" style="3" customWidth="1"/>
    <col min="8214" max="8214" width="19.12109375" style="3" customWidth="1"/>
    <col min="8215" max="8451" width="9.19140625" style="3"/>
    <col min="8452" max="8452" width="51.85546875" style="3" customWidth="1"/>
    <col min="8453" max="8453" width="11.765625" style="3" customWidth="1"/>
    <col min="8454" max="8454" width="7.84375" style="3" customWidth="1"/>
    <col min="8455" max="8455" width="17.52734375" style="3" bestFit="1" customWidth="1"/>
    <col min="8456" max="8456" width="1.9609375" style="3" customWidth="1"/>
    <col min="8457" max="8457" width="18.38671875" style="3" customWidth="1"/>
    <col min="8458" max="8459" width="12.13671875" style="3" customWidth="1"/>
    <col min="8460" max="8460" width="9.19140625" style="3"/>
    <col min="8461" max="8461" width="14.953125" style="3" bestFit="1" customWidth="1"/>
    <col min="8462" max="8462" width="9.55859375" style="3" bestFit="1" customWidth="1"/>
    <col min="8463" max="8463" width="9.19140625" style="3"/>
    <col min="8464" max="8464" width="16.546875" style="3" bestFit="1" customWidth="1"/>
    <col min="8465" max="8465" width="12.2578125" style="3" bestFit="1" customWidth="1"/>
    <col min="8466" max="8466" width="13.97265625" style="3" bestFit="1" customWidth="1"/>
    <col min="8467" max="8467" width="14.5859375" style="3" customWidth="1"/>
    <col min="8468" max="8468" width="20.2265625" style="3" customWidth="1"/>
    <col min="8469" max="8469" width="19" style="3" customWidth="1"/>
    <col min="8470" max="8470" width="19.12109375" style="3" customWidth="1"/>
    <col min="8471" max="8707" width="9.19140625" style="3"/>
    <col min="8708" max="8708" width="51.85546875" style="3" customWidth="1"/>
    <col min="8709" max="8709" width="11.765625" style="3" customWidth="1"/>
    <col min="8710" max="8710" width="7.84375" style="3" customWidth="1"/>
    <col min="8711" max="8711" width="17.52734375" style="3" bestFit="1" customWidth="1"/>
    <col min="8712" max="8712" width="1.9609375" style="3" customWidth="1"/>
    <col min="8713" max="8713" width="18.38671875" style="3" customWidth="1"/>
    <col min="8714" max="8715" width="12.13671875" style="3" customWidth="1"/>
    <col min="8716" max="8716" width="9.19140625" style="3"/>
    <col min="8717" max="8717" width="14.953125" style="3" bestFit="1" customWidth="1"/>
    <col min="8718" max="8718" width="9.55859375" style="3" bestFit="1" customWidth="1"/>
    <col min="8719" max="8719" width="9.19140625" style="3"/>
    <col min="8720" max="8720" width="16.546875" style="3" bestFit="1" customWidth="1"/>
    <col min="8721" max="8721" width="12.2578125" style="3" bestFit="1" customWidth="1"/>
    <col min="8722" max="8722" width="13.97265625" style="3" bestFit="1" customWidth="1"/>
    <col min="8723" max="8723" width="14.5859375" style="3" customWidth="1"/>
    <col min="8724" max="8724" width="20.2265625" style="3" customWidth="1"/>
    <col min="8725" max="8725" width="19" style="3" customWidth="1"/>
    <col min="8726" max="8726" width="19.12109375" style="3" customWidth="1"/>
    <col min="8727" max="8963" width="9.19140625" style="3"/>
    <col min="8964" max="8964" width="51.85546875" style="3" customWidth="1"/>
    <col min="8965" max="8965" width="11.765625" style="3" customWidth="1"/>
    <col min="8966" max="8966" width="7.84375" style="3" customWidth="1"/>
    <col min="8967" max="8967" width="17.52734375" style="3" bestFit="1" customWidth="1"/>
    <col min="8968" max="8968" width="1.9609375" style="3" customWidth="1"/>
    <col min="8969" max="8969" width="18.38671875" style="3" customWidth="1"/>
    <col min="8970" max="8971" width="12.13671875" style="3" customWidth="1"/>
    <col min="8972" max="8972" width="9.19140625" style="3"/>
    <col min="8973" max="8973" width="14.953125" style="3" bestFit="1" customWidth="1"/>
    <col min="8974" max="8974" width="9.55859375" style="3" bestFit="1" customWidth="1"/>
    <col min="8975" max="8975" width="9.19140625" style="3"/>
    <col min="8976" max="8976" width="16.546875" style="3" bestFit="1" customWidth="1"/>
    <col min="8977" max="8977" width="12.2578125" style="3" bestFit="1" customWidth="1"/>
    <col min="8978" max="8978" width="13.97265625" style="3" bestFit="1" customWidth="1"/>
    <col min="8979" max="8979" width="14.5859375" style="3" customWidth="1"/>
    <col min="8980" max="8980" width="20.2265625" style="3" customWidth="1"/>
    <col min="8981" max="8981" width="19" style="3" customWidth="1"/>
    <col min="8982" max="8982" width="19.12109375" style="3" customWidth="1"/>
    <col min="8983" max="9219" width="9.19140625" style="3"/>
    <col min="9220" max="9220" width="51.85546875" style="3" customWidth="1"/>
    <col min="9221" max="9221" width="11.765625" style="3" customWidth="1"/>
    <col min="9222" max="9222" width="7.84375" style="3" customWidth="1"/>
    <col min="9223" max="9223" width="17.52734375" style="3" bestFit="1" customWidth="1"/>
    <col min="9224" max="9224" width="1.9609375" style="3" customWidth="1"/>
    <col min="9225" max="9225" width="18.38671875" style="3" customWidth="1"/>
    <col min="9226" max="9227" width="12.13671875" style="3" customWidth="1"/>
    <col min="9228" max="9228" width="9.19140625" style="3"/>
    <col min="9229" max="9229" width="14.953125" style="3" bestFit="1" customWidth="1"/>
    <col min="9230" max="9230" width="9.55859375" style="3" bestFit="1" customWidth="1"/>
    <col min="9231" max="9231" width="9.19140625" style="3"/>
    <col min="9232" max="9232" width="16.546875" style="3" bestFit="1" customWidth="1"/>
    <col min="9233" max="9233" width="12.2578125" style="3" bestFit="1" customWidth="1"/>
    <col min="9234" max="9234" width="13.97265625" style="3" bestFit="1" customWidth="1"/>
    <col min="9235" max="9235" width="14.5859375" style="3" customWidth="1"/>
    <col min="9236" max="9236" width="20.2265625" style="3" customWidth="1"/>
    <col min="9237" max="9237" width="19" style="3" customWidth="1"/>
    <col min="9238" max="9238" width="19.12109375" style="3" customWidth="1"/>
    <col min="9239" max="9475" width="9.19140625" style="3"/>
    <col min="9476" max="9476" width="51.85546875" style="3" customWidth="1"/>
    <col min="9477" max="9477" width="11.765625" style="3" customWidth="1"/>
    <col min="9478" max="9478" width="7.84375" style="3" customWidth="1"/>
    <col min="9479" max="9479" width="17.52734375" style="3" bestFit="1" customWidth="1"/>
    <col min="9480" max="9480" width="1.9609375" style="3" customWidth="1"/>
    <col min="9481" max="9481" width="18.38671875" style="3" customWidth="1"/>
    <col min="9482" max="9483" width="12.13671875" style="3" customWidth="1"/>
    <col min="9484" max="9484" width="9.19140625" style="3"/>
    <col min="9485" max="9485" width="14.953125" style="3" bestFit="1" customWidth="1"/>
    <col min="9486" max="9486" width="9.55859375" style="3" bestFit="1" customWidth="1"/>
    <col min="9487" max="9487" width="9.19140625" style="3"/>
    <col min="9488" max="9488" width="16.546875" style="3" bestFit="1" customWidth="1"/>
    <col min="9489" max="9489" width="12.2578125" style="3" bestFit="1" customWidth="1"/>
    <col min="9490" max="9490" width="13.97265625" style="3" bestFit="1" customWidth="1"/>
    <col min="9491" max="9491" width="14.5859375" style="3" customWidth="1"/>
    <col min="9492" max="9492" width="20.2265625" style="3" customWidth="1"/>
    <col min="9493" max="9493" width="19" style="3" customWidth="1"/>
    <col min="9494" max="9494" width="19.12109375" style="3" customWidth="1"/>
    <col min="9495" max="9731" width="9.19140625" style="3"/>
    <col min="9732" max="9732" width="51.85546875" style="3" customWidth="1"/>
    <col min="9733" max="9733" width="11.765625" style="3" customWidth="1"/>
    <col min="9734" max="9734" width="7.84375" style="3" customWidth="1"/>
    <col min="9735" max="9735" width="17.52734375" style="3" bestFit="1" customWidth="1"/>
    <col min="9736" max="9736" width="1.9609375" style="3" customWidth="1"/>
    <col min="9737" max="9737" width="18.38671875" style="3" customWidth="1"/>
    <col min="9738" max="9739" width="12.13671875" style="3" customWidth="1"/>
    <col min="9740" max="9740" width="9.19140625" style="3"/>
    <col min="9741" max="9741" width="14.953125" style="3" bestFit="1" customWidth="1"/>
    <col min="9742" max="9742" width="9.55859375" style="3" bestFit="1" customWidth="1"/>
    <col min="9743" max="9743" width="9.19140625" style="3"/>
    <col min="9744" max="9744" width="16.546875" style="3" bestFit="1" customWidth="1"/>
    <col min="9745" max="9745" width="12.2578125" style="3" bestFit="1" customWidth="1"/>
    <col min="9746" max="9746" width="13.97265625" style="3" bestFit="1" customWidth="1"/>
    <col min="9747" max="9747" width="14.5859375" style="3" customWidth="1"/>
    <col min="9748" max="9748" width="20.2265625" style="3" customWidth="1"/>
    <col min="9749" max="9749" width="19" style="3" customWidth="1"/>
    <col min="9750" max="9750" width="19.12109375" style="3" customWidth="1"/>
    <col min="9751" max="9987" width="9.19140625" style="3"/>
    <col min="9988" max="9988" width="51.85546875" style="3" customWidth="1"/>
    <col min="9989" max="9989" width="11.765625" style="3" customWidth="1"/>
    <col min="9990" max="9990" width="7.84375" style="3" customWidth="1"/>
    <col min="9991" max="9991" width="17.52734375" style="3" bestFit="1" customWidth="1"/>
    <col min="9992" max="9992" width="1.9609375" style="3" customWidth="1"/>
    <col min="9993" max="9993" width="18.38671875" style="3" customWidth="1"/>
    <col min="9994" max="9995" width="12.13671875" style="3" customWidth="1"/>
    <col min="9996" max="9996" width="9.19140625" style="3"/>
    <col min="9997" max="9997" width="14.953125" style="3" bestFit="1" customWidth="1"/>
    <col min="9998" max="9998" width="9.55859375" style="3" bestFit="1" customWidth="1"/>
    <col min="9999" max="9999" width="9.19140625" style="3"/>
    <col min="10000" max="10000" width="16.546875" style="3" bestFit="1" customWidth="1"/>
    <col min="10001" max="10001" width="12.2578125" style="3" bestFit="1" customWidth="1"/>
    <col min="10002" max="10002" width="13.97265625" style="3" bestFit="1" customWidth="1"/>
    <col min="10003" max="10003" width="14.5859375" style="3" customWidth="1"/>
    <col min="10004" max="10004" width="20.2265625" style="3" customWidth="1"/>
    <col min="10005" max="10005" width="19" style="3" customWidth="1"/>
    <col min="10006" max="10006" width="19.12109375" style="3" customWidth="1"/>
    <col min="10007" max="10243" width="9.19140625" style="3"/>
    <col min="10244" max="10244" width="51.85546875" style="3" customWidth="1"/>
    <col min="10245" max="10245" width="11.765625" style="3" customWidth="1"/>
    <col min="10246" max="10246" width="7.84375" style="3" customWidth="1"/>
    <col min="10247" max="10247" width="17.52734375" style="3" bestFit="1" customWidth="1"/>
    <col min="10248" max="10248" width="1.9609375" style="3" customWidth="1"/>
    <col min="10249" max="10249" width="18.38671875" style="3" customWidth="1"/>
    <col min="10250" max="10251" width="12.13671875" style="3" customWidth="1"/>
    <col min="10252" max="10252" width="9.19140625" style="3"/>
    <col min="10253" max="10253" width="14.953125" style="3" bestFit="1" customWidth="1"/>
    <col min="10254" max="10254" width="9.55859375" style="3" bestFit="1" customWidth="1"/>
    <col min="10255" max="10255" width="9.19140625" style="3"/>
    <col min="10256" max="10256" width="16.546875" style="3" bestFit="1" customWidth="1"/>
    <col min="10257" max="10257" width="12.2578125" style="3" bestFit="1" customWidth="1"/>
    <col min="10258" max="10258" width="13.97265625" style="3" bestFit="1" customWidth="1"/>
    <col min="10259" max="10259" width="14.5859375" style="3" customWidth="1"/>
    <col min="10260" max="10260" width="20.2265625" style="3" customWidth="1"/>
    <col min="10261" max="10261" width="19" style="3" customWidth="1"/>
    <col min="10262" max="10262" width="19.12109375" style="3" customWidth="1"/>
    <col min="10263" max="10499" width="9.19140625" style="3"/>
    <col min="10500" max="10500" width="51.85546875" style="3" customWidth="1"/>
    <col min="10501" max="10501" width="11.765625" style="3" customWidth="1"/>
    <col min="10502" max="10502" width="7.84375" style="3" customWidth="1"/>
    <col min="10503" max="10503" width="17.52734375" style="3" bestFit="1" customWidth="1"/>
    <col min="10504" max="10504" width="1.9609375" style="3" customWidth="1"/>
    <col min="10505" max="10505" width="18.38671875" style="3" customWidth="1"/>
    <col min="10506" max="10507" width="12.13671875" style="3" customWidth="1"/>
    <col min="10508" max="10508" width="9.19140625" style="3"/>
    <col min="10509" max="10509" width="14.953125" style="3" bestFit="1" customWidth="1"/>
    <col min="10510" max="10510" width="9.55859375" style="3" bestFit="1" customWidth="1"/>
    <col min="10511" max="10511" width="9.19140625" style="3"/>
    <col min="10512" max="10512" width="16.546875" style="3" bestFit="1" customWidth="1"/>
    <col min="10513" max="10513" width="12.2578125" style="3" bestFit="1" customWidth="1"/>
    <col min="10514" max="10514" width="13.97265625" style="3" bestFit="1" customWidth="1"/>
    <col min="10515" max="10515" width="14.5859375" style="3" customWidth="1"/>
    <col min="10516" max="10516" width="20.2265625" style="3" customWidth="1"/>
    <col min="10517" max="10517" width="19" style="3" customWidth="1"/>
    <col min="10518" max="10518" width="19.12109375" style="3" customWidth="1"/>
    <col min="10519" max="10755" width="9.19140625" style="3"/>
    <col min="10756" max="10756" width="51.85546875" style="3" customWidth="1"/>
    <col min="10757" max="10757" width="11.765625" style="3" customWidth="1"/>
    <col min="10758" max="10758" width="7.84375" style="3" customWidth="1"/>
    <col min="10759" max="10759" width="17.52734375" style="3" bestFit="1" customWidth="1"/>
    <col min="10760" max="10760" width="1.9609375" style="3" customWidth="1"/>
    <col min="10761" max="10761" width="18.38671875" style="3" customWidth="1"/>
    <col min="10762" max="10763" width="12.13671875" style="3" customWidth="1"/>
    <col min="10764" max="10764" width="9.19140625" style="3"/>
    <col min="10765" max="10765" width="14.953125" style="3" bestFit="1" customWidth="1"/>
    <col min="10766" max="10766" width="9.55859375" style="3" bestFit="1" customWidth="1"/>
    <col min="10767" max="10767" width="9.19140625" style="3"/>
    <col min="10768" max="10768" width="16.546875" style="3" bestFit="1" customWidth="1"/>
    <col min="10769" max="10769" width="12.2578125" style="3" bestFit="1" customWidth="1"/>
    <col min="10770" max="10770" width="13.97265625" style="3" bestFit="1" customWidth="1"/>
    <col min="10771" max="10771" width="14.5859375" style="3" customWidth="1"/>
    <col min="10772" max="10772" width="20.2265625" style="3" customWidth="1"/>
    <col min="10773" max="10773" width="19" style="3" customWidth="1"/>
    <col min="10774" max="10774" width="19.12109375" style="3" customWidth="1"/>
    <col min="10775" max="11011" width="9.19140625" style="3"/>
    <col min="11012" max="11012" width="51.85546875" style="3" customWidth="1"/>
    <col min="11013" max="11013" width="11.765625" style="3" customWidth="1"/>
    <col min="11014" max="11014" width="7.84375" style="3" customWidth="1"/>
    <col min="11015" max="11015" width="17.52734375" style="3" bestFit="1" customWidth="1"/>
    <col min="11016" max="11016" width="1.9609375" style="3" customWidth="1"/>
    <col min="11017" max="11017" width="18.38671875" style="3" customWidth="1"/>
    <col min="11018" max="11019" width="12.13671875" style="3" customWidth="1"/>
    <col min="11020" max="11020" width="9.19140625" style="3"/>
    <col min="11021" max="11021" width="14.953125" style="3" bestFit="1" customWidth="1"/>
    <col min="11022" max="11022" width="9.55859375" style="3" bestFit="1" customWidth="1"/>
    <col min="11023" max="11023" width="9.19140625" style="3"/>
    <col min="11024" max="11024" width="16.546875" style="3" bestFit="1" customWidth="1"/>
    <col min="11025" max="11025" width="12.2578125" style="3" bestFit="1" customWidth="1"/>
    <col min="11026" max="11026" width="13.97265625" style="3" bestFit="1" customWidth="1"/>
    <col min="11027" max="11027" width="14.5859375" style="3" customWidth="1"/>
    <col min="11028" max="11028" width="20.2265625" style="3" customWidth="1"/>
    <col min="11029" max="11029" width="19" style="3" customWidth="1"/>
    <col min="11030" max="11030" width="19.12109375" style="3" customWidth="1"/>
    <col min="11031" max="11267" width="9.19140625" style="3"/>
    <col min="11268" max="11268" width="51.85546875" style="3" customWidth="1"/>
    <col min="11269" max="11269" width="11.765625" style="3" customWidth="1"/>
    <col min="11270" max="11270" width="7.84375" style="3" customWidth="1"/>
    <col min="11271" max="11271" width="17.52734375" style="3" bestFit="1" customWidth="1"/>
    <col min="11272" max="11272" width="1.9609375" style="3" customWidth="1"/>
    <col min="11273" max="11273" width="18.38671875" style="3" customWidth="1"/>
    <col min="11274" max="11275" width="12.13671875" style="3" customWidth="1"/>
    <col min="11276" max="11276" width="9.19140625" style="3"/>
    <col min="11277" max="11277" width="14.953125" style="3" bestFit="1" customWidth="1"/>
    <col min="11278" max="11278" width="9.55859375" style="3" bestFit="1" customWidth="1"/>
    <col min="11279" max="11279" width="9.19140625" style="3"/>
    <col min="11280" max="11280" width="16.546875" style="3" bestFit="1" customWidth="1"/>
    <col min="11281" max="11281" width="12.2578125" style="3" bestFit="1" customWidth="1"/>
    <col min="11282" max="11282" width="13.97265625" style="3" bestFit="1" customWidth="1"/>
    <col min="11283" max="11283" width="14.5859375" style="3" customWidth="1"/>
    <col min="11284" max="11284" width="20.2265625" style="3" customWidth="1"/>
    <col min="11285" max="11285" width="19" style="3" customWidth="1"/>
    <col min="11286" max="11286" width="19.12109375" style="3" customWidth="1"/>
    <col min="11287" max="11523" width="9.19140625" style="3"/>
    <col min="11524" max="11524" width="51.85546875" style="3" customWidth="1"/>
    <col min="11525" max="11525" width="11.765625" style="3" customWidth="1"/>
    <col min="11526" max="11526" width="7.84375" style="3" customWidth="1"/>
    <col min="11527" max="11527" width="17.52734375" style="3" bestFit="1" customWidth="1"/>
    <col min="11528" max="11528" width="1.9609375" style="3" customWidth="1"/>
    <col min="11529" max="11529" width="18.38671875" style="3" customWidth="1"/>
    <col min="11530" max="11531" width="12.13671875" style="3" customWidth="1"/>
    <col min="11532" max="11532" width="9.19140625" style="3"/>
    <col min="11533" max="11533" width="14.953125" style="3" bestFit="1" customWidth="1"/>
    <col min="11534" max="11534" width="9.55859375" style="3" bestFit="1" customWidth="1"/>
    <col min="11535" max="11535" width="9.19140625" style="3"/>
    <col min="11536" max="11536" width="16.546875" style="3" bestFit="1" customWidth="1"/>
    <col min="11537" max="11537" width="12.2578125" style="3" bestFit="1" customWidth="1"/>
    <col min="11538" max="11538" width="13.97265625" style="3" bestFit="1" customWidth="1"/>
    <col min="11539" max="11539" width="14.5859375" style="3" customWidth="1"/>
    <col min="11540" max="11540" width="20.2265625" style="3" customWidth="1"/>
    <col min="11541" max="11541" width="19" style="3" customWidth="1"/>
    <col min="11542" max="11542" width="19.12109375" style="3" customWidth="1"/>
    <col min="11543" max="11779" width="9.19140625" style="3"/>
    <col min="11780" max="11780" width="51.85546875" style="3" customWidth="1"/>
    <col min="11781" max="11781" width="11.765625" style="3" customWidth="1"/>
    <col min="11782" max="11782" width="7.84375" style="3" customWidth="1"/>
    <col min="11783" max="11783" width="17.52734375" style="3" bestFit="1" customWidth="1"/>
    <col min="11784" max="11784" width="1.9609375" style="3" customWidth="1"/>
    <col min="11785" max="11785" width="18.38671875" style="3" customWidth="1"/>
    <col min="11786" max="11787" width="12.13671875" style="3" customWidth="1"/>
    <col min="11788" max="11788" width="9.19140625" style="3"/>
    <col min="11789" max="11789" width="14.953125" style="3" bestFit="1" customWidth="1"/>
    <col min="11790" max="11790" width="9.55859375" style="3" bestFit="1" customWidth="1"/>
    <col min="11791" max="11791" width="9.19140625" style="3"/>
    <col min="11792" max="11792" width="16.546875" style="3" bestFit="1" customWidth="1"/>
    <col min="11793" max="11793" width="12.2578125" style="3" bestFit="1" customWidth="1"/>
    <col min="11794" max="11794" width="13.97265625" style="3" bestFit="1" customWidth="1"/>
    <col min="11795" max="11795" width="14.5859375" style="3" customWidth="1"/>
    <col min="11796" max="11796" width="20.2265625" style="3" customWidth="1"/>
    <col min="11797" max="11797" width="19" style="3" customWidth="1"/>
    <col min="11798" max="11798" width="19.12109375" style="3" customWidth="1"/>
    <col min="11799" max="12035" width="9.19140625" style="3"/>
    <col min="12036" max="12036" width="51.85546875" style="3" customWidth="1"/>
    <col min="12037" max="12037" width="11.765625" style="3" customWidth="1"/>
    <col min="12038" max="12038" width="7.84375" style="3" customWidth="1"/>
    <col min="12039" max="12039" width="17.52734375" style="3" bestFit="1" customWidth="1"/>
    <col min="12040" max="12040" width="1.9609375" style="3" customWidth="1"/>
    <col min="12041" max="12041" width="18.38671875" style="3" customWidth="1"/>
    <col min="12042" max="12043" width="12.13671875" style="3" customWidth="1"/>
    <col min="12044" max="12044" width="9.19140625" style="3"/>
    <col min="12045" max="12045" width="14.953125" style="3" bestFit="1" customWidth="1"/>
    <col min="12046" max="12046" width="9.55859375" style="3" bestFit="1" customWidth="1"/>
    <col min="12047" max="12047" width="9.19140625" style="3"/>
    <col min="12048" max="12048" width="16.546875" style="3" bestFit="1" customWidth="1"/>
    <col min="12049" max="12049" width="12.2578125" style="3" bestFit="1" customWidth="1"/>
    <col min="12050" max="12050" width="13.97265625" style="3" bestFit="1" customWidth="1"/>
    <col min="12051" max="12051" width="14.5859375" style="3" customWidth="1"/>
    <col min="12052" max="12052" width="20.2265625" style="3" customWidth="1"/>
    <col min="12053" max="12053" width="19" style="3" customWidth="1"/>
    <col min="12054" max="12054" width="19.12109375" style="3" customWidth="1"/>
    <col min="12055" max="12291" width="9.19140625" style="3"/>
    <col min="12292" max="12292" width="51.85546875" style="3" customWidth="1"/>
    <col min="12293" max="12293" width="11.765625" style="3" customWidth="1"/>
    <col min="12294" max="12294" width="7.84375" style="3" customWidth="1"/>
    <col min="12295" max="12295" width="17.52734375" style="3" bestFit="1" customWidth="1"/>
    <col min="12296" max="12296" width="1.9609375" style="3" customWidth="1"/>
    <col min="12297" max="12297" width="18.38671875" style="3" customWidth="1"/>
    <col min="12298" max="12299" width="12.13671875" style="3" customWidth="1"/>
    <col min="12300" max="12300" width="9.19140625" style="3"/>
    <col min="12301" max="12301" width="14.953125" style="3" bestFit="1" customWidth="1"/>
    <col min="12302" max="12302" width="9.55859375" style="3" bestFit="1" customWidth="1"/>
    <col min="12303" max="12303" width="9.19140625" style="3"/>
    <col min="12304" max="12304" width="16.546875" style="3" bestFit="1" customWidth="1"/>
    <col min="12305" max="12305" width="12.2578125" style="3" bestFit="1" customWidth="1"/>
    <col min="12306" max="12306" width="13.97265625" style="3" bestFit="1" customWidth="1"/>
    <col min="12307" max="12307" width="14.5859375" style="3" customWidth="1"/>
    <col min="12308" max="12308" width="20.2265625" style="3" customWidth="1"/>
    <col min="12309" max="12309" width="19" style="3" customWidth="1"/>
    <col min="12310" max="12310" width="19.12109375" style="3" customWidth="1"/>
    <col min="12311" max="12547" width="9.19140625" style="3"/>
    <col min="12548" max="12548" width="51.85546875" style="3" customWidth="1"/>
    <col min="12549" max="12549" width="11.765625" style="3" customWidth="1"/>
    <col min="12550" max="12550" width="7.84375" style="3" customWidth="1"/>
    <col min="12551" max="12551" width="17.52734375" style="3" bestFit="1" customWidth="1"/>
    <col min="12552" max="12552" width="1.9609375" style="3" customWidth="1"/>
    <col min="12553" max="12553" width="18.38671875" style="3" customWidth="1"/>
    <col min="12554" max="12555" width="12.13671875" style="3" customWidth="1"/>
    <col min="12556" max="12556" width="9.19140625" style="3"/>
    <col min="12557" max="12557" width="14.953125" style="3" bestFit="1" customWidth="1"/>
    <col min="12558" max="12558" width="9.55859375" style="3" bestFit="1" customWidth="1"/>
    <col min="12559" max="12559" width="9.19140625" style="3"/>
    <col min="12560" max="12560" width="16.546875" style="3" bestFit="1" customWidth="1"/>
    <col min="12561" max="12561" width="12.2578125" style="3" bestFit="1" customWidth="1"/>
    <col min="12562" max="12562" width="13.97265625" style="3" bestFit="1" customWidth="1"/>
    <col min="12563" max="12563" width="14.5859375" style="3" customWidth="1"/>
    <col min="12564" max="12564" width="20.2265625" style="3" customWidth="1"/>
    <col min="12565" max="12565" width="19" style="3" customWidth="1"/>
    <col min="12566" max="12566" width="19.12109375" style="3" customWidth="1"/>
    <col min="12567" max="12803" width="9.19140625" style="3"/>
    <col min="12804" max="12804" width="51.85546875" style="3" customWidth="1"/>
    <col min="12805" max="12805" width="11.765625" style="3" customWidth="1"/>
    <col min="12806" max="12806" width="7.84375" style="3" customWidth="1"/>
    <col min="12807" max="12807" width="17.52734375" style="3" bestFit="1" customWidth="1"/>
    <col min="12808" max="12808" width="1.9609375" style="3" customWidth="1"/>
    <col min="12809" max="12809" width="18.38671875" style="3" customWidth="1"/>
    <col min="12810" max="12811" width="12.13671875" style="3" customWidth="1"/>
    <col min="12812" max="12812" width="9.19140625" style="3"/>
    <col min="12813" max="12813" width="14.953125" style="3" bestFit="1" customWidth="1"/>
    <col min="12814" max="12814" width="9.55859375" style="3" bestFit="1" customWidth="1"/>
    <col min="12815" max="12815" width="9.19140625" style="3"/>
    <col min="12816" max="12816" width="16.546875" style="3" bestFit="1" customWidth="1"/>
    <col min="12817" max="12817" width="12.2578125" style="3" bestFit="1" customWidth="1"/>
    <col min="12818" max="12818" width="13.97265625" style="3" bestFit="1" customWidth="1"/>
    <col min="12819" max="12819" width="14.5859375" style="3" customWidth="1"/>
    <col min="12820" max="12820" width="20.2265625" style="3" customWidth="1"/>
    <col min="12821" max="12821" width="19" style="3" customWidth="1"/>
    <col min="12822" max="12822" width="19.12109375" style="3" customWidth="1"/>
    <col min="12823" max="13059" width="9.19140625" style="3"/>
    <col min="13060" max="13060" width="51.85546875" style="3" customWidth="1"/>
    <col min="13061" max="13061" width="11.765625" style="3" customWidth="1"/>
    <col min="13062" max="13062" width="7.84375" style="3" customWidth="1"/>
    <col min="13063" max="13063" width="17.52734375" style="3" bestFit="1" customWidth="1"/>
    <col min="13064" max="13064" width="1.9609375" style="3" customWidth="1"/>
    <col min="13065" max="13065" width="18.38671875" style="3" customWidth="1"/>
    <col min="13066" max="13067" width="12.13671875" style="3" customWidth="1"/>
    <col min="13068" max="13068" width="9.19140625" style="3"/>
    <col min="13069" max="13069" width="14.953125" style="3" bestFit="1" customWidth="1"/>
    <col min="13070" max="13070" width="9.55859375" style="3" bestFit="1" customWidth="1"/>
    <col min="13071" max="13071" width="9.19140625" style="3"/>
    <col min="13072" max="13072" width="16.546875" style="3" bestFit="1" customWidth="1"/>
    <col min="13073" max="13073" width="12.2578125" style="3" bestFit="1" customWidth="1"/>
    <col min="13074" max="13074" width="13.97265625" style="3" bestFit="1" customWidth="1"/>
    <col min="13075" max="13075" width="14.5859375" style="3" customWidth="1"/>
    <col min="13076" max="13076" width="20.2265625" style="3" customWidth="1"/>
    <col min="13077" max="13077" width="19" style="3" customWidth="1"/>
    <col min="13078" max="13078" width="19.12109375" style="3" customWidth="1"/>
    <col min="13079" max="13315" width="9.19140625" style="3"/>
    <col min="13316" max="13316" width="51.85546875" style="3" customWidth="1"/>
    <col min="13317" max="13317" width="11.765625" style="3" customWidth="1"/>
    <col min="13318" max="13318" width="7.84375" style="3" customWidth="1"/>
    <col min="13319" max="13319" width="17.52734375" style="3" bestFit="1" customWidth="1"/>
    <col min="13320" max="13320" width="1.9609375" style="3" customWidth="1"/>
    <col min="13321" max="13321" width="18.38671875" style="3" customWidth="1"/>
    <col min="13322" max="13323" width="12.13671875" style="3" customWidth="1"/>
    <col min="13324" max="13324" width="9.19140625" style="3"/>
    <col min="13325" max="13325" width="14.953125" style="3" bestFit="1" customWidth="1"/>
    <col min="13326" max="13326" width="9.55859375" style="3" bestFit="1" customWidth="1"/>
    <col min="13327" max="13327" width="9.19140625" style="3"/>
    <col min="13328" max="13328" width="16.546875" style="3" bestFit="1" customWidth="1"/>
    <col min="13329" max="13329" width="12.2578125" style="3" bestFit="1" customWidth="1"/>
    <col min="13330" max="13330" width="13.97265625" style="3" bestFit="1" customWidth="1"/>
    <col min="13331" max="13331" width="14.5859375" style="3" customWidth="1"/>
    <col min="13332" max="13332" width="20.2265625" style="3" customWidth="1"/>
    <col min="13333" max="13333" width="19" style="3" customWidth="1"/>
    <col min="13334" max="13334" width="19.12109375" style="3" customWidth="1"/>
    <col min="13335" max="13571" width="9.19140625" style="3"/>
    <col min="13572" max="13572" width="51.85546875" style="3" customWidth="1"/>
    <col min="13573" max="13573" width="11.765625" style="3" customWidth="1"/>
    <col min="13574" max="13574" width="7.84375" style="3" customWidth="1"/>
    <col min="13575" max="13575" width="17.52734375" style="3" bestFit="1" customWidth="1"/>
    <col min="13576" max="13576" width="1.9609375" style="3" customWidth="1"/>
    <col min="13577" max="13577" width="18.38671875" style="3" customWidth="1"/>
    <col min="13578" max="13579" width="12.13671875" style="3" customWidth="1"/>
    <col min="13580" max="13580" width="9.19140625" style="3"/>
    <col min="13581" max="13581" width="14.953125" style="3" bestFit="1" customWidth="1"/>
    <col min="13582" max="13582" width="9.55859375" style="3" bestFit="1" customWidth="1"/>
    <col min="13583" max="13583" width="9.19140625" style="3"/>
    <col min="13584" max="13584" width="16.546875" style="3" bestFit="1" customWidth="1"/>
    <col min="13585" max="13585" width="12.2578125" style="3" bestFit="1" customWidth="1"/>
    <col min="13586" max="13586" width="13.97265625" style="3" bestFit="1" customWidth="1"/>
    <col min="13587" max="13587" width="14.5859375" style="3" customWidth="1"/>
    <col min="13588" max="13588" width="20.2265625" style="3" customWidth="1"/>
    <col min="13589" max="13589" width="19" style="3" customWidth="1"/>
    <col min="13590" max="13590" width="19.12109375" style="3" customWidth="1"/>
    <col min="13591" max="13827" width="9.19140625" style="3"/>
    <col min="13828" max="13828" width="51.85546875" style="3" customWidth="1"/>
    <col min="13829" max="13829" width="11.765625" style="3" customWidth="1"/>
    <col min="13830" max="13830" width="7.84375" style="3" customWidth="1"/>
    <col min="13831" max="13831" width="17.52734375" style="3" bestFit="1" customWidth="1"/>
    <col min="13832" max="13832" width="1.9609375" style="3" customWidth="1"/>
    <col min="13833" max="13833" width="18.38671875" style="3" customWidth="1"/>
    <col min="13834" max="13835" width="12.13671875" style="3" customWidth="1"/>
    <col min="13836" max="13836" width="9.19140625" style="3"/>
    <col min="13837" max="13837" width="14.953125" style="3" bestFit="1" customWidth="1"/>
    <col min="13838" max="13838" width="9.55859375" style="3" bestFit="1" customWidth="1"/>
    <col min="13839" max="13839" width="9.19140625" style="3"/>
    <col min="13840" max="13840" width="16.546875" style="3" bestFit="1" customWidth="1"/>
    <col min="13841" max="13841" width="12.2578125" style="3" bestFit="1" customWidth="1"/>
    <col min="13842" max="13842" width="13.97265625" style="3" bestFit="1" customWidth="1"/>
    <col min="13843" max="13843" width="14.5859375" style="3" customWidth="1"/>
    <col min="13844" max="13844" width="20.2265625" style="3" customWidth="1"/>
    <col min="13845" max="13845" width="19" style="3" customWidth="1"/>
    <col min="13846" max="13846" width="19.12109375" style="3" customWidth="1"/>
    <col min="13847" max="14083" width="9.19140625" style="3"/>
    <col min="14084" max="14084" width="51.85546875" style="3" customWidth="1"/>
    <col min="14085" max="14085" width="11.765625" style="3" customWidth="1"/>
    <col min="14086" max="14086" width="7.84375" style="3" customWidth="1"/>
    <col min="14087" max="14087" width="17.52734375" style="3" bestFit="1" customWidth="1"/>
    <col min="14088" max="14088" width="1.9609375" style="3" customWidth="1"/>
    <col min="14089" max="14089" width="18.38671875" style="3" customWidth="1"/>
    <col min="14090" max="14091" width="12.13671875" style="3" customWidth="1"/>
    <col min="14092" max="14092" width="9.19140625" style="3"/>
    <col min="14093" max="14093" width="14.953125" style="3" bestFit="1" customWidth="1"/>
    <col min="14094" max="14094" width="9.55859375" style="3" bestFit="1" customWidth="1"/>
    <col min="14095" max="14095" width="9.19140625" style="3"/>
    <col min="14096" max="14096" width="16.546875" style="3" bestFit="1" customWidth="1"/>
    <col min="14097" max="14097" width="12.2578125" style="3" bestFit="1" customWidth="1"/>
    <col min="14098" max="14098" width="13.97265625" style="3" bestFit="1" customWidth="1"/>
    <col min="14099" max="14099" width="14.5859375" style="3" customWidth="1"/>
    <col min="14100" max="14100" width="20.2265625" style="3" customWidth="1"/>
    <col min="14101" max="14101" width="19" style="3" customWidth="1"/>
    <col min="14102" max="14102" width="19.12109375" style="3" customWidth="1"/>
    <col min="14103" max="14339" width="9.19140625" style="3"/>
    <col min="14340" max="14340" width="51.85546875" style="3" customWidth="1"/>
    <col min="14341" max="14341" width="11.765625" style="3" customWidth="1"/>
    <col min="14342" max="14342" width="7.84375" style="3" customWidth="1"/>
    <col min="14343" max="14343" width="17.52734375" style="3" bestFit="1" customWidth="1"/>
    <col min="14344" max="14344" width="1.9609375" style="3" customWidth="1"/>
    <col min="14345" max="14345" width="18.38671875" style="3" customWidth="1"/>
    <col min="14346" max="14347" width="12.13671875" style="3" customWidth="1"/>
    <col min="14348" max="14348" width="9.19140625" style="3"/>
    <col min="14349" max="14349" width="14.953125" style="3" bestFit="1" customWidth="1"/>
    <col min="14350" max="14350" width="9.55859375" style="3" bestFit="1" customWidth="1"/>
    <col min="14351" max="14351" width="9.19140625" style="3"/>
    <col min="14352" max="14352" width="16.546875" style="3" bestFit="1" customWidth="1"/>
    <col min="14353" max="14353" width="12.2578125" style="3" bestFit="1" customWidth="1"/>
    <col min="14354" max="14354" width="13.97265625" style="3" bestFit="1" customWidth="1"/>
    <col min="14355" max="14355" width="14.5859375" style="3" customWidth="1"/>
    <col min="14356" max="14356" width="20.2265625" style="3" customWidth="1"/>
    <col min="14357" max="14357" width="19" style="3" customWidth="1"/>
    <col min="14358" max="14358" width="19.12109375" style="3" customWidth="1"/>
    <col min="14359" max="14595" width="9.19140625" style="3"/>
    <col min="14596" max="14596" width="51.85546875" style="3" customWidth="1"/>
    <col min="14597" max="14597" width="11.765625" style="3" customWidth="1"/>
    <col min="14598" max="14598" width="7.84375" style="3" customWidth="1"/>
    <col min="14599" max="14599" width="17.52734375" style="3" bestFit="1" customWidth="1"/>
    <col min="14600" max="14600" width="1.9609375" style="3" customWidth="1"/>
    <col min="14601" max="14601" width="18.38671875" style="3" customWidth="1"/>
    <col min="14602" max="14603" width="12.13671875" style="3" customWidth="1"/>
    <col min="14604" max="14604" width="9.19140625" style="3"/>
    <col min="14605" max="14605" width="14.953125" style="3" bestFit="1" customWidth="1"/>
    <col min="14606" max="14606" width="9.55859375" style="3" bestFit="1" customWidth="1"/>
    <col min="14607" max="14607" width="9.19140625" style="3"/>
    <col min="14608" max="14608" width="16.546875" style="3" bestFit="1" customWidth="1"/>
    <col min="14609" max="14609" width="12.2578125" style="3" bestFit="1" customWidth="1"/>
    <col min="14610" max="14610" width="13.97265625" style="3" bestFit="1" customWidth="1"/>
    <col min="14611" max="14611" width="14.5859375" style="3" customWidth="1"/>
    <col min="14612" max="14612" width="20.2265625" style="3" customWidth="1"/>
    <col min="14613" max="14613" width="19" style="3" customWidth="1"/>
    <col min="14614" max="14614" width="19.12109375" style="3" customWidth="1"/>
    <col min="14615" max="14851" width="9.19140625" style="3"/>
    <col min="14852" max="14852" width="51.85546875" style="3" customWidth="1"/>
    <col min="14853" max="14853" width="11.765625" style="3" customWidth="1"/>
    <col min="14854" max="14854" width="7.84375" style="3" customWidth="1"/>
    <col min="14855" max="14855" width="17.52734375" style="3" bestFit="1" customWidth="1"/>
    <col min="14856" max="14856" width="1.9609375" style="3" customWidth="1"/>
    <col min="14857" max="14857" width="18.38671875" style="3" customWidth="1"/>
    <col min="14858" max="14859" width="12.13671875" style="3" customWidth="1"/>
    <col min="14860" max="14860" width="9.19140625" style="3"/>
    <col min="14861" max="14861" width="14.953125" style="3" bestFit="1" customWidth="1"/>
    <col min="14862" max="14862" width="9.55859375" style="3" bestFit="1" customWidth="1"/>
    <col min="14863" max="14863" width="9.19140625" style="3"/>
    <col min="14864" max="14864" width="16.546875" style="3" bestFit="1" customWidth="1"/>
    <col min="14865" max="14865" width="12.2578125" style="3" bestFit="1" customWidth="1"/>
    <col min="14866" max="14866" width="13.97265625" style="3" bestFit="1" customWidth="1"/>
    <col min="14867" max="14867" width="14.5859375" style="3" customWidth="1"/>
    <col min="14868" max="14868" width="20.2265625" style="3" customWidth="1"/>
    <col min="14869" max="14869" width="19" style="3" customWidth="1"/>
    <col min="14870" max="14870" width="19.12109375" style="3" customWidth="1"/>
    <col min="14871" max="15107" width="9.19140625" style="3"/>
    <col min="15108" max="15108" width="51.85546875" style="3" customWidth="1"/>
    <col min="15109" max="15109" width="11.765625" style="3" customWidth="1"/>
    <col min="15110" max="15110" width="7.84375" style="3" customWidth="1"/>
    <col min="15111" max="15111" width="17.52734375" style="3" bestFit="1" customWidth="1"/>
    <col min="15112" max="15112" width="1.9609375" style="3" customWidth="1"/>
    <col min="15113" max="15113" width="18.38671875" style="3" customWidth="1"/>
    <col min="15114" max="15115" width="12.13671875" style="3" customWidth="1"/>
    <col min="15116" max="15116" width="9.19140625" style="3"/>
    <col min="15117" max="15117" width="14.953125" style="3" bestFit="1" customWidth="1"/>
    <col min="15118" max="15118" width="9.55859375" style="3" bestFit="1" customWidth="1"/>
    <col min="15119" max="15119" width="9.19140625" style="3"/>
    <col min="15120" max="15120" width="16.546875" style="3" bestFit="1" customWidth="1"/>
    <col min="15121" max="15121" width="12.2578125" style="3" bestFit="1" customWidth="1"/>
    <col min="15122" max="15122" width="13.97265625" style="3" bestFit="1" customWidth="1"/>
    <col min="15123" max="15123" width="14.5859375" style="3" customWidth="1"/>
    <col min="15124" max="15124" width="20.2265625" style="3" customWidth="1"/>
    <col min="15125" max="15125" width="19" style="3" customWidth="1"/>
    <col min="15126" max="15126" width="19.12109375" style="3" customWidth="1"/>
    <col min="15127" max="15363" width="9.19140625" style="3"/>
    <col min="15364" max="15364" width="51.85546875" style="3" customWidth="1"/>
    <col min="15365" max="15365" width="11.765625" style="3" customWidth="1"/>
    <col min="15366" max="15366" width="7.84375" style="3" customWidth="1"/>
    <col min="15367" max="15367" width="17.52734375" style="3" bestFit="1" customWidth="1"/>
    <col min="15368" max="15368" width="1.9609375" style="3" customWidth="1"/>
    <col min="15369" max="15369" width="18.38671875" style="3" customWidth="1"/>
    <col min="15370" max="15371" width="12.13671875" style="3" customWidth="1"/>
    <col min="15372" max="15372" width="9.19140625" style="3"/>
    <col min="15373" max="15373" width="14.953125" style="3" bestFit="1" customWidth="1"/>
    <col min="15374" max="15374" width="9.55859375" style="3" bestFit="1" customWidth="1"/>
    <col min="15375" max="15375" width="9.19140625" style="3"/>
    <col min="15376" max="15376" width="16.546875" style="3" bestFit="1" customWidth="1"/>
    <col min="15377" max="15377" width="12.2578125" style="3" bestFit="1" customWidth="1"/>
    <col min="15378" max="15378" width="13.97265625" style="3" bestFit="1" customWidth="1"/>
    <col min="15379" max="15379" width="14.5859375" style="3" customWidth="1"/>
    <col min="15380" max="15380" width="20.2265625" style="3" customWidth="1"/>
    <col min="15381" max="15381" width="19" style="3" customWidth="1"/>
    <col min="15382" max="15382" width="19.12109375" style="3" customWidth="1"/>
    <col min="15383" max="15619" width="9.19140625" style="3"/>
    <col min="15620" max="15620" width="51.85546875" style="3" customWidth="1"/>
    <col min="15621" max="15621" width="11.765625" style="3" customWidth="1"/>
    <col min="15622" max="15622" width="7.84375" style="3" customWidth="1"/>
    <col min="15623" max="15623" width="17.52734375" style="3" bestFit="1" customWidth="1"/>
    <col min="15624" max="15624" width="1.9609375" style="3" customWidth="1"/>
    <col min="15625" max="15625" width="18.38671875" style="3" customWidth="1"/>
    <col min="15626" max="15627" width="12.13671875" style="3" customWidth="1"/>
    <col min="15628" max="15628" width="9.19140625" style="3"/>
    <col min="15629" max="15629" width="14.953125" style="3" bestFit="1" customWidth="1"/>
    <col min="15630" max="15630" width="9.55859375" style="3" bestFit="1" customWidth="1"/>
    <col min="15631" max="15631" width="9.19140625" style="3"/>
    <col min="15632" max="15632" width="16.546875" style="3" bestFit="1" customWidth="1"/>
    <col min="15633" max="15633" width="12.2578125" style="3" bestFit="1" customWidth="1"/>
    <col min="15634" max="15634" width="13.97265625" style="3" bestFit="1" customWidth="1"/>
    <col min="15635" max="15635" width="14.5859375" style="3" customWidth="1"/>
    <col min="15636" max="15636" width="20.2265625" style="3" customWidth="1"/>
    <col min="15637" max="15637" width="19" style="3" customWidth="1"/>
    <col min="15638" max="15638" width="19.12109375" style="3" customWidth="1"/>
    <col min="15639" max="15875" width="9.19140625" style="3"/>
    <col min="15876" max="15876" width="51.85546875" style="3" customWidth="1"/>
    <col min="15877" max="15877" width="11.765625" style="3" customWidth="1"/>
    <col min="15878" max="15878" width="7.84375" style="3" customWidth="1"/>
    <col min="15879" max="15879" width="17.52734375" style="3" bestFit="1" customWidth="1"/>
    <col min="15880" max="15880" width="1.9609375" style="3" customWidth="1"/>
    <col min="15881" max="15881" width="18.38671875" style="3" customWidth="1"/>
    <col min="15882" max="15883" width="12.13671875" style="3" customWidth="1"/>
    <col min="15884" max="15884" width="9.19140625" style="3"/>
    <col min="15885" max="15885" width="14.953125" style="3" bestFit="1" customWidth="1"/>
    <col min="15886" max="15886" width="9.55859375" style="3" bestFit="1" customWidth="1"/>
    <col min="15887" max="15887" width="9.19140625" style="3"/>
    <col min="15888" max="15888" width="16.546875" style="3" bestFit="1" customWidth="1"/>
    <col min="15889" max="15889" width="12.2578125" style="3" bestFit="1" customWidth="1"/>
    <col min="15890" max="15890" width="13.97265625" style="3" bestFit="1" customWidth="1"/>
    <col min="15891" max="15891" width="14.5859375" style="3" customWidth="1"/>
    <col min="15892" max="15892" width="20.2265625" style="3" customWidth="1"/>
    <col min="15893" max="15893" width="19" style="3" customWidth="1"/>
    <col min="15894" max="15894" width="19.12109375" style="3" customWidth="1"/>
    <col min="15895" max="16131" width="9.19140625" style="3"/>
    <col min="16132" max="16132" width="51.85546875" style="3" customWidth="1"/>
    <col min="16133" max="16133" width="11.765625" style="3" customWidth="1"/>
    <col min="16134" max="16134" width="7.84375" style="3" customWidth="1"/>
    <col min="16135" max="16135" width="17.52734375" style="3" bestFit="1" customWidth="1"/>
    <col min="16136" max="16136" width="1.9609375" style="3" customWidth="1"/>
    <col min="16137" max="16137" width="18.38671875" style="3" customWidth="1"/>
    <col min="16138" max="16139" width="12.13671875" style="3" customWidth="1"/>
    <col min="16140" max="16140" width="9.19140625" style="3"/>
    <col min="16141" max="16141" width="14.953125" style="3" bestFit="1" customWidth="1"/>
    <col min="16142" max="16142" width="9.55859375" style="3" bestFit="1" customWidth="1"/>
    <col min="16143" max="16143" width="9.19140625" style="3"/>
    <col min="16144" max="16144" width="16.546875" style="3" bestFit="1" customWidth="1"/>
    <col min="16145" max="16145" width="12.2578125" style="3" bestFit="1" customWidth="1"/>
    <col min="16146" max="16146" width="13.97265625" style="3" bestFit="1" customWidth="1"/>
    <col min="16147" max="16147" width="14.5859375" style="3" customWidth="1"/>
    <col min="16148" max="16148" width="20.2265625" style="3" customWidth="1"/>
    <col min="16149" max="16149" width="19" style="3" customWidth="1"/>
    <col min="16150" max="16150" width="19.12109375" style="3" customWidth="1"/>
    <col min="16151" max="16384" width="9.19140625" style="3"/>
  </cols>
  <sheetData>
    <row r="1" spans="2:14" ht="21.75" x14ac:dyDescent="0.25">
      <c r="B1" s="169" t="s">
        <v>0</v>
      </c>
      <c r="C1" s="169"/>
      <c r="D1" s="1"/>
      <c r="E1" s="1" t="s">
        <v>1</v>
      </c>
      <c r="F1" s="2">
        <f ca="1">TODAY()</f>
        <v>43910</v>
      </c>
      <c r="I1" s="3" t="s">
        <v>2</v>
      </c>
      <c r="J1" s="4" t="s">
        <v>73</v>
      </c>
    </row>
    <row r="2" spans="2:14" s="5" customFormat="1" ht="21.75" x14ac:dyDescent="0.25">
      <c r="B2" s="170" t="s">
        <v>3</v>
      </c>
      <c r="C2" s="170"/>
      <c r="D2" s="170"/>
      <c r="E2" s="170"/>
      <c r="F2" s="171"/>
      <c r="I2" s="3" t="s">
        <v>60</v>
      </c>
      <c r="J2" s="4">
        <f>VLOOKUP(J1,'[1]Bảng tổng'!E20:AF438,28,0)</f>
        <v>0</v>
      </c>
    </row>
    <row r="3" spans="2:14" x14ac:dyDescent="0.15">
      <c r="C3" s="7" t="s">
        <v>4</v>
      </c>
      <c r="D3" s="8" t="str">
        <f>LEFT(J1,2)</f>
        <v>S3</v>
      </c>
      <c r="E3" s="9"/>
      <c r="F3" s="10"/>
      <c r="G3" s="11"/>
      <c r="H3" s="11"/>
    </row>
    <row r="4" spans="2:14" ht="31.5" customHeight="1" x14ac:dyDescent="0.15">
      <c r="B4" s="172" t="s">
        <v>70</v>
      </c>
      <c r="C4" s="172"/>
      <c r="D4" s="172"/>
      <c r="E4" s="172"/>
      <c r="F4" s="172"/>
      <c r="I4" s="4"/>
    </row>
    <row r="5" spans="2:14" x14ac:dyDescent="0.15">
      <c r="B5" s="12" t="s">
        <v>5</v>
      </c>
      <c r="C5" s="13" t="s">
        <v>6</v>
      </c>
      <c r="D5" s="14"/>
      <c r="E5" s="15"/>
      <c r="F5" s="16"/>
    </row>
    <row r="6" spans="2:14" x14ac:dyDescent="0.15">
      <c r="B6" s="17">
        <v>1</v>
      </c>
      <c r="C6" s="18" t="s">
        <v>7</v>
      </c>
      <c r="D6" s="19"/>
      <c r="E6" s="19"/>
      <c r="F6" s="20" t="str">
        <f>F8&amp;"-"&amp;F9&amp;"."&amp;F10</f>
        <v>S3-27.05</v>
      </c>
      <c r="I6" s="1" t="s">
        <v>8</v>
      </c>
      <c r="J6" s="21">
        <v>592593</v>
      </c>
      <c r="K6" s="1" t="s">
        <v>9</v>
      </c>
    </row>
    <row r="7" spans="2:14" x14ac:dyDescent="0.15">
      <c r="B7" s="22">
        <v>1.1000000000000001</v>
      </c>
      <c r="C7" s="173" t="str">
        <f>"Tên khách hàng: "&amp;I4&amp;" "</f>
        <v xml:space="preserve">Tên khách hàng:  </v>
      </c>
      <c r="D7" s="174"/>
      <c r="E7" s="174"/>
      <c r="F7" s="23"/>
    </row>
    <row r="8" spans="2:14" x14ac:dyDescent="0.15">
      <c r="B8" s="22">
        <v>1.2</v>
      </c>
      <c r="C8" s="24" t="s">
        <v>10</v>
      </c>
      <c r="D8" s="25"/>
      <c r="E8" s="25"/>
      <c r="F8" s="26" t="str">
        <f>D3</f>
        <v>S3</v>
      </c>
    </row>
    <row r="9" spans="2:14" x14ac:dyDescent="0.15">
      <c r="B9" s="22">
        <v>1.3</v>
      </c>
      <c r="C9" s="24" t="s">
        <v>11</v>
      </c>
      <c r="D9" s="25"/>
      <c r="E9" s="25"/>
      <c r="F9" s="26" t="str">
        <f>VLOOKUP(J1,'[1]Bảng tổng'!$E$20:$AE$438,3,0)</f>
        <v>27</v>
      </c>
    </row>
    <row r="10" spans="2:14" x14ac:dyDescent="0.15">
      <c r="B10" s="22">
        <v>1.4</v>
      </c>
      <c r="C10" s="24" t="s">
        <v>12</v>
      </c>
      <c r="D10" s="25"/>
      <c r="E10" s="27" t="str">
        <f>IF(RIGHT(E6,3)="12.",RIGHT(E6,3),IF(RIGHT(E6,3) = "12A",RIGHT(E6,3),IF(RIGHT(E6,3)="12B", RIGHT(E6,3),RIGHT(E6,2))))</f>
        <v/>
      </c>
      <c r="F10" s="26" t="str">
        <f>VLOOKUP(J1,'[1]Bảng tổng'!$E$20:$AE$438,4,0)</f>
        <v>05</v>
      </c>
    </row>
    <row r="11" spans="2:14" x14ac:dyDescent="0.15">
      <c r="B11" s="28"/>
      <c r="C11" s="29" t="s">
        <v>13</v>
      </c>
      <c r="D11" s="30"/>
      <c r="E11" s="31"/>
      <c r="F11" s="32"/>
    </row>
    <row r="12" spans="2:14" s="38" customFormat="1" x14ac:dyDescent="0.15">
      <c r="B12" s="33">
        <v>1</v>
      </c>
      <c r="C12" s="34" t="s">
        <v>14</v>
      </c>
      <c r="D12" s="35"/>
      <c r="E12" s="35"/>
      <c r="F12" s="36">
        <f>VLOOKUP(J1,'[1]Bảng tổng'!$E$20:$AE$438,9,0)</f>
        <v>72.900000000000006</v>
      </c>
      <c r="G12" s="37"/>
      <c r="H12" s="37"/>
    </row>
    <row r="13" spans="2:14" s="38" customFormat="1" x14ac:dyDescent="0.15">
      <c r="B13" s="33">
        <v>2</v>
      </c>
      <c r="C13" s="34" t="s">
        <v>15</v>
      </c>
      <c r="D13" s="35"/>
      <c r="E13" s="35"/>
      <c r="F13" s="36">
        <f>VLOOKUP(J1,'[1]Bảng tổng'!$E$20:$AE$438,8,0)</f>
        <v>79.599999999999994</v>
      </c>
      <c r="G13" s="37"/>
      <c r="H13" s="37"/>
    </row>
    <row r="14" spans="2:14" s="38" customFormat="1" x14ac:dyDescent="0.15">
      <c r="B14" s="33">
        <v>3</v>
      </c>
      <c r="C14" s="34" t="s">
        <v>16</v>
      </c>
      <c r="D14" s="35"/>
      <c r="E14" s="35"/>
      <c r="F14" s="152">
        <f>VLOOKUP(J1,'[1]Bảng tổng'!$E$20:$AE$438,25,0)</f>
        <v>47325564.136363633</v>
      </c>
      <c r="G14" s="153">
        <f>F14*F12</f>
        <v>3450033625.5409093</v>
      </c>
      <c r="H14" s="37"/>
    </row>
    <row r="15" spans="2:14" s="38" customFormat="1" ht="18.75" customHeight="1" x14ac:dyDescent="0.15">
      <c r="B15" s="33">
        <v>4</v>
      </c>
      <c r="C15" s="167" t="s">
        <v>17</v>
      </c>
      <c r="D15" s="168"/>
      <c r="E15" s="35"/>
      <c r="F15" s="39">
        <f>(F14-J6)*10%+F14</f>
        <v>51998861.25</v>
      </c>
      <c r="G15" s="153">
        <f>F15*F12</f>
        <v>3790716985.1250005</v>
      </c>
      <c r="H15" s="37"/>
      <c r="I15" s="40"/>
      <c r="K15" s="41"/>
      <c r="L15" s="42"/>
      <c r="N15" s="43"/>
    </row>
    <row r="16" spans="2:14" s="38" customFormat="1" ht="19.5" customHeight="1" x14ac:dyDescent="0.15">
      <c r="B16" s="33">
        <v>5</v>
      </c>
      <c r="C16" s="167" t="s">
        <v>18</v>
      </c>
      <c r="D16" s="168"/>
      <c r="E16" s="168"/>
      <c r="F16" s="44">
        <f>((F15+0.1*J6)/1.1)*2%+F15</f>
        <v>52945372.532727271</v>
      </c>
      <c r="G16" s="45"/>
      <c r="H16" s="45"/>
      <c r="I16" s="40"/>
      <c r="J16" s="46"/>
    </row>
    <row r="17" spans="2:14" s="38" customFormat="1" ht="20.25" customHeight="1" x14ac:dyDescent="0.15">
      <c r="B17" s="33">
        <v>6</v>
      </c>
      <c r="C17" s="167" t="s">
        <v>19</v>
      </c>
      <c r="D17" s="168"/>
      <c r="E17" s="168"/>
      <c r="F17" s="44">
        <f>F16*F12</f>
        <v>3859717657.6358185</v>
      </c>
      <c r="G17" s="45"/>
      <c r="H17" s="45"/>
      <c r="I17" s="40"/>
      <c r="J17" s="46"/>
      <c r="K17" s="47"/>
      <c r="L17" s="46"/>
    </row>
    <row r="18" spans="2:14" s="52" customFormat="1" x14ac:dyDescent="0.15">
      <c r="B18" s="33">
        <v>7</v>
      </c>
      <c r="C18" s="48" t="s">
        <v>20</v>
      </c>
      <c r="D18" s="49"/>
      <c r="E18" s="49"/>
      <c r="F18" s="50">
        <f>(F17+F12*J6*10%)/1.12</f>
        <v>3450033625.5409088</v>
      </c>
      <c r="G18" s="51"/>
      <c r="H18" s="51"/>
      <c r="J18" s="53"/>
      <c r="K18" s="53"/>
      <c r="L18" s="53"/>
    </row>
    <row r="19" spans="2:14" s="57" customFormat="1" x14ac:dyDescent="0.15">
      <c r="B19" s="33">
        <v>8</v>
      </c>
      <c r="C19" s="176" t="s">
        <v>21</v>
      </c>
      <c r="D19" s="177"/>
      <c r="E19" s="54"/>
      <c r="F19" s="50">
        <f>F12*J6</f>
        <v>43200029.700000003</v>
      </c>
      <c r="G19" s="55"/>
      <c r="H19" s="55"/>
      <c r="I19" s="55"/>
      <c r="J19" s="56"/>
      <c r="K19" s="56"/>
      <c r="L19" s="56"/>
    </row>
    <row r="20" spans="2:14" s="52" customFormat="1" x14ac:dyDescent="0.15">
      <c r="B20" s="33">
        <v>9</v>
      </c>
      <c r="C20" s="48" t="s">
        <v>22</v>
      </c>
      <c r="D20" s="49"/>
      <c r="E20" s="49"/>
      <c r="F20" s="50">
        <f>(F18-J6*F12)*10%</f>
        <v>340683359.58409095</v>
      </c>
      <c r="G20" s="51"/>
      <c r="H20" s="51"/>
      <c r="J20" s="53"/>
      <c r="K20" s="58"/>
      <c r="L20" s="53"/>
    </row>
    <row r="21" spans="2:14" s="52" customFormat="1" x14ac:dyDescent="0.15">
      <c r="B21" s="33">
        <v>10</v>
      </c>
      <c r="C21" s="48" t="s">
        <v>23</v>
      </c>
      <c r="D21" s="49"/>
      <c r="E21" s="49"/>
      <c r="F21" s="59">
        <f>F18*2%</f>
        <v>69000672.510818183</v>
      </c>
      <c r="G21" s="51"/>
      <c r="H21" s="51"/>
      <c r="J21" s="53"/>
      <c r="K21" s="53"/>
      <c r="L21" s="53"/>
    </row>
    <row r="22" spans="2:14" s="62" customFormat="1" ht="14.25" x14ac:dyDescent="0.15">
      <c r="B22" s="33">
        <v>11</v>
      </c>
      <c r="C22" s="34" t="s">
        <v>24</v>
      </c>
      <c r="D22" s="35"/>
      <c r="E22" s="35"/>
      <c r="F22" s="60">
        <f>ROUND(G22*0.9,0)</f>
        <v>180000000</v>
      </c>
      <c r="G22" s="154">
        <v>200000000</v>
      </c>
      <c r="H22" s="61"/>
      <c r="J22" s="63"/>
      <c r="K22" s="63"/>
      <c r="L22" s="63"/>
      <c r="N22" s="64"/>
    </row>
    <row r="23" spans="2:14" s="38" customFormat="1" x14ac:dyDescent="0.15">
      <c r="B23" s="33">
        <v>12</v>
      </c>
      <c r="C23" s="65" t="s">
        <v>25</v>
      </c>
      <c r="D23" s="35"/>
      <c r="E23" s="35"/>
      <c r="F23" s="66">
        <f>F17-F22</f>
        <v>3679717657.6358185</v>
      </c>
      <c r="G23" s="67"/>
      <c r="H23" s="67"/>
      <c r="I23" s="68"/>
      <c r="K23" s="46"/>
    </row>
    <row r="24" spans="2:14" s="52" customFormat="1" x14ac:dyDescent="0.15">
      <c r="B24" s="33">
        <v>13</v>
      </c>
      <c r="C24" s="48" t="s">
        <v>26</v>
      </c>
      <c r="D24" s="49"/>
      <c r="E24" s="49"/>
      <c r="F24" s="69">
        <f>F23/F12</f>
        <v>50476236.730258137</v>
      </c>
      <c r="G24" s="51"/>
      <c r="H24" s="51"/>
      <c r="K24" s="70"/>
    </row>
    <row r="25" spans="2:14" s="52" customFormat="1" x14ac:dyDescent="0.15">
      <c r="B25" s="33">
        <v>14</v>
      </c>
      <c r="C25" s="71" t="s">
        <v>27</v>
      </c>
      <c r="D25" s="49"/>
      <c r="E25" s="49"/>
      <c r="F25" s="50">
        <f>(F23+F12*J6*10%)/1.12</f>
        <v>3289319339.826623</v>
      </c>
      <c r="G25" s="55"/>
      <c r="H25" s="55"/>
      <c r="J25" s="53"/>
      <c r="K25" s="53"/>
    </row>
    <row r="26" spans="2:14" s="52" customFormat="1" x14ac:dyDescent="0.15">
      <c r="B26" s="33">
        <v>15</v>
      </c>
      <c r="C26" s="72" t="s">
        <v>28</v>
      </c>
      <c r="D26" s="73"/>
      <c r="E26" s="73"/>
      <c r="F26" s="74">
        <v>0</v>
      </c>
      <c r="G26" s="75" t="s">
        <v>29</v>
      </c>
      <c r="H26" s="51"/>
      <c r="K26" s="53"/>
    </row>
    <row r="27" spans="2:14" s="52" customFormat="1" x14ac:dyDescent="0.15">
      <c r="B27" s="33">
        <v>16</v>
      </c>
      <c r="C27" s="72" t="s">
        <v>30</v>
      </c>
      <c r="D27" s="73"/>
      <c r="E27" s="73"/>
      <c r="F27" s="76">
        <f>F23-F26</f>
        <v>3679717657.6358185</v>
      </c>
      <c r="G27" s="67" t="s">
        <v>31</v>
      </c>
      <c r="H27" s="51"/>
      <c r="K27" s="53"/>
    </row>
    <row r="28" spans="2:14" s="52" customFormat="1" x14ac:dyDescent="0.15">
      <c r="B28" s="33">
        <v>17</v>
      </c>
      <c r="C28" s="77" t="s">
        <v>32</v>
      </c>
      <c r="D28" s="73"/>
      <c r="E28" s="73"/>
      <c r="F28" s="78">
        <f>F27/F12</f>
        <v>50476236.730258137</v>
      </c>
      <c r="G28" s="51"/>
      <c r="H28" s="51"/>
      <c r="K28" s="53"/>
    </row>
    <row r="29" spans="2:14" s="52" customFormat="1" x14ac:dyDescent="0.15">
      <c r="B29" s="33">
        <v>18</v>
      </c>
      <c r="C29" s="71" t="s">
        <v>33</v>
      </c>
      <c r="D29" s="73"/>
      <c r="E29" s="73"/>
      <c r="F29" s="78">
        <f>(F27+F12*J6*10%)/1.12</f>
        <v>3289319339.826623</v>
      </c>
      <c r="G29" s="55" t="s">
        <v>34</v>
      </c>
      <c r="H29" s="51"/>
      <c r="K29" s="53"/>
    </row>
    <row r="30" spans="2:14" s="52" customFormat="1" x14ac:dyDescent="0.15">
      <c r="B30" s="33">
        <v>19</v>
      </c>
      <c r="C30" s="71" t="s">
        <v>22</v>
      </c>
      <c r="D30" s="73"/>
      <c r="E30" s="73"/>
      <c r="F30" s="78">
        <f>(F29-F12*J6)*10%</f>
        <v>324611931.01266235</v>
      </c>
      <c r="G30" s="51"/>
      <c r="H30" s="51"/>
      <c r="K30" s="53"/>
    </row>
    <row r="31" spans="2:14" s="52" customFormat="1" x14ac:dyDescent="0.15">
      <c r="B31" s="33">
        <v>20</v>
      </c>
      <c r="C31" s="71" t="s">
        <v>23</v>
      </c>
      <c r="D31" s="73"/>
      <c r="E31" s="73"/>
      <c r="F31" s="155">
        <f>2%*F29</f>
        <v>65786386.79653246</v>
      </c>
      <c r="G31" s="51"/>
      <c r="H31" s="51"/>
      <c r="K31" s="53"/>
    </row>
    <row r="32" spans="2:14" s="85" customFormat="1" ht="24.75" x14ac:dyDescent="0.15">
      <c r="B32" s="79"/>
      <c r="C32" s="80" t="s">
        <v>35</v>
      </c>
      <c r="D32" s="81" t="s">
        <v>36</v>
      </c>
      <c r="E32" s="82"/>
      <c r="F32" s="83" t="s">
        <v>37</v>
      </c>
      <c r="G32" s="84"/>
      <c r="H32" s="84"/>
      <c r="J32" s="11"/>
      <c r="K32" s="86"/>
    </row>
    <row r="33" spans="2:11" x14ac:dyDescent="0.15">
      <c r="B33" s="87"/>
      <c r="C33" s="88"/>
      <c r="D33" s="89"/>
      <c r="E33" s="90"/>
      <c r="F33" s="91"/>
      <c r="G33" s="92"/>
      <c r="H33" s="92"/>
      <c r="J33" s="11"/>
      <c r="K33" s="93"/>
    </row>
    <row r="34" spans="2:11" x14ac:dyDescent="0.15">
      <c r="B34" s="94">
        <v>1</v>
      </c>
      <c r="C34" s="95" t="s">
        <v>38</v>
      </c>
      <c r="D34" s="96"/>
      <c r="E34" s="97"/>
      <c r="F34" s="98">
        <v>100000000</v>
      </c>
      <c r="G34" s="92"/>
      <c r="H34" s="92"/>
      <c r="J34" s="11"/>
    </row>
    <row r="35" spans="2:11" x14ac:dyDescent="0.15">
      <c r="B35" s="150">
        <v>2</v>
      </c>
      <c r="C35" s="99" t="s">
        <v>39</v>
      </c>
      <c r="D35" s="100"/>
      <c r="E35" s="101">
        <v>0.1</v>
      </c>
      <c r="F35" s="102">
        <f>ROUND(E35*(F29+F30),0)</f>
        <v>361393127</v>
      </c>
      <c r="G35" s="93">
        <f>10%*F47</f>
        <v>361393127.08392859</v>
      </c>
      <c r="H35" s="93"/>
      <c r="J35" s="11"/>
    </row>
    <row r="36" spans="2:11" ht="35.25" customHeight="1" x14ac:dyDescent="0.15">
      <c r="B36" s="108">
        <v>3</v>
      </c>
      <c r="C36" s="107" t="s">
        <v>41</v>
      </c>
      <c r="D36" s="104" t="s">
        <v>71</v>
      </c>
      <c r="E36" s="105">
        <v>0.3</v>
      </c>
      <c r="F36" s="106">
        <f>ROUND(E36*(F29+F30),0)</f>
        <v>1084179381</v>
      </c>
      <c r="J36" s="11"/>
    </row>
    <row r="37" spans="2:11" ht="33" customHeight="1" x14ac:dyDescent="0.15">
      <c r="B37" s="108">
        <v>4</v>
      </c>
      <c r="C37" s="107" t="s">
        <v>42</v>
      </c>
      <c r="D37" s="104" t="s">
        <v>72</v>
      </c>
      <c r="E37" s="105">
        <v>0.3</v>
      </c>
      <c r="F37" s="106">
        <f>ROUND(E37*(F29+F30),0)</f>
        <v>1084179381</v>
      </c>
      <c r="J37" s="11"/>
    </row>
    <row r="38" spans="2:11" ht="24.75" x14ac:dyDescent="0.15">
      <c r="B38" s="109">
        <v>5</v>
      </c>
      <c r="C38" s="24" t="s">
        <v>43</v>
      </c>
      <c r="D38" s="100" t="s">
        <v>63</v>
      </c>
      <c r="E38" s="101">
        <v>0.25</v>
      </c>
      <c r="F38" s="110">
        <f>ROUND(E38*(F29+F30)+F31+5%*F30,0)</f>
        <v>985499801</v>
      </c>
      <c r="J38" s="111"/>
      <c r="K38" s="112"/>
    </row>
    <row r="39" spans="2:11" x14ac:dyDescent="0.15">
      <c r="B39" s="109">
        <v>6</v>
      </c>
      <c r="C39" s="24" t="s">
        <v>44</v>
      </c>
      <c r="D39" s="100"/>
      <c r="E39" s="101">
        <v>0.05</v>
      </c>
      <c r="F39" s="110">
        <f>ROUND(F27-SUM(F35:F38),0)</f>
        <v>164465968</v>
      </c>
      <c r="G39" s="93">
        <f>5%*F29</f>
        <v>164465966.99133116</v>
      </c>
      <c r="I39" s="163"/>
      <c r="J39" s="163"/>
    </row>
    <row r="40" spans="2:11" s="1" customFormat="1" x14ac:dyDescent="0.15">
      <c r="B40" s="113"/>
      <c r="C40" s="114" t="s">
        <v>45</v>
      </c>
      <c r="D40" s="115"/>
      <c r="E40" s="116">
        <f>SUM(E35:E39)</f>
        <v>1</v>
      </c>
      <c r="F40" s="117">
        <f>SUM(F35:F39)</f>
        <v>3679717658</v>
      </c>
      <c r="G40" s="118"/>
      <c r="H40" s="118"/>
      <c r="I40" s="119"/>
      <c r="J40" s="11"/>
    </row>
    <row r="41" spans="2:11" s="121" customFormat="1" x14ac:dyDescent="0.15">
      <c r="B41" s="120"/>
      <c r="G41" s="122"/>
      <c r="H41" s="122"/>
      <c r="J41" s="11"/>
    </row>
    <row r="42" spans="2:11" s="121" customFormat="1" x14ac:dyDescent="0.15">
      <c r="B42" s="28"/>
      <c r="C42" s="29" t="s">
        <v>46</v>
      </c>
      <c r="D42" s="30"/>
      <c r="E42" s="31"/>
      <c r="F42" s="32"/>
    </row>
    <row r="43" spans="2:11" s="121" customFormat="1" x14ac:dyDescent="0.15">
      <c r="B43" s="123">
        <v>1</v>
      </c>
      <c r="C43" s="124" t="s">
        <v>47</v>
      </c>
      <c r="D43" s="97"/>
      <c r="E43" s="15"/>
      <c r="F43" s="125">
        <f>F12</f>
        <v>72.900000000000006</v>
      </c>
    </row>
    <row r="44" spans="2:11" s="121" customFormat="1" x14ac:dyDescent="0.15">
      <c r="B44" s="126">
        <v>2</v>
      </c>
      <c r="C44" s="48" t="s">
        <v>48</v>
      </c>
      <c r="D44" s="101"/>
      <c r="E44" s="25"/>
      <c r="F44" s="59">
        <f>F28</f>
        <v>50476236.730258137</v>
      </c>
      <c r="I44" s="127"/>
    </row>
    <row r="45" spans="2:11" s="121" customFormat="1" x14ac:dyDescent="0.15">
      <c r="B45" s="126">
        <v>3</v>
      </c>
      <c r="C45" s="128" t="s">
        <v>49</v>
      </c>
      <c r="D45" s="129"/>
      <c r="E45" s="19"/>
      <c r="F45" s="130">
        <f>F29</f>
        <v>3289319339.826623</v>
      </c>
      <c r="I45" s="127"/>
    </row>
    <row r="46" spans="2:11" s="121" customFormat="1" x14ac:dyDescent="0.15">
      <c r="B46" s="126">
        <v>4</v>
      </c>
      <c r="C46" s="131" t="s">
        <v>22</v>
      </c>
      <c r="D46" s="129"/>
      <c r="E46" s="19"/>
      <c r="F46" s="130">
        <f>F30</f>
        <v>324611931.01266235</v>
      </c>
      <c r="I46" s="132"/>
      <c r="J46" s="133"/>
    </row>
    <row r="47" spans="2:11" s="121" customFormat="1" x14ac:dyDescent="0.15">
      <c r="B47" s="126">
        <v>5</v>
      </c>
      <c r="C47" s="128" t="s">
        <v>50</v>
      </c>
      <c r="D47" s="129"/>
      <c r="E47" s="19"/>
      <c r="F47" s="130">
        <f>F45+F46</f>
        <v>3613931270.8392854</v>
      </c>
      <c r="G47" s="156">
        <f>F47*95%+F48</f>
        <v>3499021094.0938535</v>
      </c>
      <c r="I47" s="132"/>
      <c r="J47" s="133"/>
    </row>
    <row r="48" spans="2:11" s="121" customFormat="1" x14ac:dyDescent="0.15">
      <c r="B48" s="126">
        <v>6</v>
      </c>
      <c r="C48" s="131" t="s">
        <v>51</v>
      </c>
      <c r="D48" s="129"/>
      <c r="E48" s="19"/>
      <c r="F48" s="130">
        <f>F31</f>
        <v>65786386.79653246</v>
      </c>
      <c r="I48" s="132"/>
    </row>
    <row r="49" spans="2:23" s="121" customFormat="1" x14ac:dyDescent="0.15">
      <c r="B49" s="134">
        <v>7</v>
      </c>
      <c r="C49" s="135" t="s">
        <v>52</v>
      </c>
      <c r="D49" s="136"/>
      <c r="E49" s="137"/>
      <c r="F49" s="138">
        <f>F45+F46+F48</f>
        <v>3679717657.635818</v>
      </c>
      <c r="G49" s="133">
        <f>F49-G47</f>
        <v>180696563.54196453</v>
      </c>
      <c r="I49" s="139"/>
      <c r="J49" s="133"/>
    </row>
    <row r="50" spans="2:23" s="121" customFormat="1" x14ac:dyDescent="0.15">
      <c r="B50" s="140"/>
      <c r="C50" s="141"/>
      <c r="D50" s="142"/>
      <c r="E50" s="143"/>
      <c r="F50" s="144"/>
    </row>
    <row r="51" spans="2:23" s="1" customFormat="1" x14ac:dyDescent="0.15">
      <c r="B51" s="145"/>
      <c r="C51" s="146" t="s">
        <v>53</v>
      </c>
    </row>
    <row r="52" spans="2:23" s="1" customFormat="1" ht="18.75" customHeight="1" x14ac:dyDescent="0.15">
      <c r="B52" s="145"/>
      <c r="C52" s="180" t="s">
        <v>54</v>
      </c>
      <c r="D52" s="180"/>
    </row>
    <row r="53" spans="2:23" ht="15" customHeight="1" x14ac:dyDescent="0.15">
      <c r="C53" s="181" t="str">
        <f>"Nội dung: "&amp;I4&amp;" thanh toán tiền mua căn hộ số " &amp;J1&amp;" dự án Sunshine City"</f>
        <v>Nội dung:  thanh toán tiền mua căn hộ số S3-2705 dự án Sunshine City</v>
      </c>
      <c r="D53" s="181"/>
      <c r="E53" s="181"/>
      <c r="F53" s="181"/>
      <c r="R53" s="1"/>
      <c r="S53" s="1"/>
      <c r="T53" s="1"/>
      <c r="U53" s="1"/>
      <c r="V53" s="1"/>
      <c r="W53" s="1"/>
    </row>
    <row r="54" spans="2:23" x14ac:dyDescent="0.15">
      <c r="C54" s="182" t="s">
        <v>55</v>
      </c>
      <c r="D54" s="182"/>
      <c r="E54" s="182"/>
      <c r="R54" s="1"/>
      <c r="S54" s="1"/>
      <c r="T54" s="1"/>
      <c r="U54" s="1"/>
      <c r="V54" s="1"/>
      <c r="W54" s="1"/>
    </row>
    <row r="55" spans="2:23" s="121" customFormat="1" x14ac:dyDescent="0.15">
      <c r="B55" s="120"/>
      <c r="C55" s="147" t="s">
        <v>56</v>
      </c>
      <c r="D55" s="145"/>
      <c r="F55" s="148" t="s">
        <v>57</v>
      </c>
    </row>
    <row r="56" spans="2:23" s="121" customFormat="1" x14ac:dyDescent="0.15">
      <c r="B56" s="120"/>
      <c r="C56" s="147"/>
      <c r="D56" s="145"/>
      <c r="F56" s="148"/>
    </row>
    <row r="57" spans="2:23" s="121" customFormat="1" x14ac:dyDescent="0.15">
      <c r="B57" s="120"/>
      <c r="C57" s="147"/>
      <c r="D57" s="145"/>
      <c r="F57" s="148"/>
    </row>
    <row r="58" spans="2:23" s="121" customFormat="1" x14ac:dyDescent="0.15">
      <c r="B58" s="120"/>
      <c r="C58" s="147"/>
      <c r="D58" s="145"/>
      <c r="F58" s="148"/>
    </row>
    <row r="59" spans="2:23" s="121" customFormat="1" x14ac:dyDescent="0.15">
      <c r="B59" s="120"/>
      <c r="C59" s="147"/>
      <c r="D59" s="145"/>
      <c r="F59" s="148"/>
    </row>
    <row r="60" spans="2:23" s="121" customFormat="1" x14ac:dyDescent="0.15">
      <c r="B60" s="120"/>
      <c r="C60" s="147"/>
      <c r="D60" s="145"/>
      <c r="F60" s="148"/>
    </row>
    <row r="61" spans="2:23" x14ac:dyDescent="0.15">
      <c r="C61" s="149" t="s">
        <v>58</v>
      </c>
      <c r="D61" s="1"/>
      <c r="E61" s="1"/>
      <c r="F61" s="145"/>
      <c r="R61" s="1"/>
      <c r="S61" s="1"/>
      <c r="T61" s="1"/>
      <c r="U61" s="1"/>
      <c r="V61" s="1"/>
      <c r="W61" s="1"/>
    </row>
    <row r="62" spans="2:23" x14ac:dyDescent="0.15">
      <c r="C62" s="175" t="s">
        <v>59</v>
      </c>
      <c r="D62" s="175"/>
      <c r="E62" s="175"/>
      <c r="F62" s="175"/>
      <c r="R62" s="1"/>
      <c r="S62" s="1"/>
      <c r="T62" s="1"/>
      <c r="U62" s="1"/>
      <c r="V62" s="1"/>
      <c r="W62" s="1"/>
    </row>
    <row r="63" spans="2:23" x14ac:dyDescent="0.15">
      <c r="C63" s="175"/>
      <c r="D63" s="175"/>
      <c r="E63" s="175"/>
      <c r="F63" s="175"/>
      <c r="R63" s="1"/>
      <c r="S63" s="1"/>
      <c r="T63" s="1"/>
      <c r="U63" s="1"/>
      <c r="V63" s="1"/>
      <c r="W63" s="1"/>
    </row>
    <row r="64" spans="2:23" x14ac:dyDescent="0.15">
      <c r="C64" s="175"/>
      <c r="D64" s="175"/>
      <c r="E64" s="175"/>
      <c r="F64" s="175"/>
      <c r="R64" s="1"/>
      <c r="S64" s="1"/>
      <c r="T64" s="1"/>
      <c r="U64" s="1"/>
      <c r="V64" s="1"/>
      <c r="W64" s="1"/>
    </row>
    <row r="65" spans="3:23" x14ac:dyDescent="0.15">
      <c r="C65" s="175"/>
      <c r="D65" s="175"/>
      <c r="E65" s="175"/>
      <c r="F65" s="175"/>
      <c r="R65" s="1"/>
      <c r="S65" s="1"/>
      <c r="T65" s="1"/>
      <c r="U65" s="1"/>
      <c r="V65" s="1"/>
      <c r="W65" s="1"/>
    </row>
    <row r="66" spans="3:23" x14ac:dyDescent="0.15">
      <c r="C66" s="3"/>
      <c r="R66" s="1"/>
      <c r="S66" s="1"/>
      <c r="T66" s="1"/>
      <c r="U66" s="1"/>
      <c r="V66" s="1"/>
      <c r="W66" s="1"/>
    </row>
    <row r="67" spans="3:23" x14ac:dyDescent="0.15">
      <c r="C67" s="3"/>
      <c r="R67" s="1"/>
      <c r="S67" s="1"/>
      <c r="T67" s="1"/>
      <c r="U67" s="1"/>
      <c r="V67" s="1"/>
      <c r="W67" s="1"/>
    </row>
    <row r="68" spans="3:23" x14ac:dyDescent="0.15">
      <c r="C68" s="3"/>
      <c r="R68" s="1"/>
      <c r="S68" s="1"/>
      <c r="T68" s="1"/>
      <c r="U68" s="1"/>
      <c r="V68" s="1"/>
      <c r="W68" s="1"/>
    </row>
    <row r="69" spans="3:23" x14ac:dyDescent="0.15">
      <c r="C69" s="3"/>
      <c r="R69" s="1"/>
      <c r="S69" s="1"/>
      <c r="T69" s="1"/>
      <c r="U69" s="1"/>
      <c r="V69" s="1"/>
      <c r="W69" s="1"/>
    </row>
    <row r="70" spans="3:23" x14ac:dyDescent="0.15">
      <c r="C70" s="3"/>
      <c r="R70" s="1"/>
      <c r="S70" s="1"/>
      <c r="T70" s="1"/>
      <c r="U70" s="1"/>
      <c r="V70" s="1"/>
      <c r="W70" s="1"/>
    </row>
    <row r="71" spans="3:23" x14ac:dyDescent="0.15">
      <c r="C71" s="3"/>
      <c r="R71" s="1"/>
      <c r="S71" s="1"/>
      <c r="T71" s="1"/>
      <c r="U71" s="1"/>
      <c r="V71" s="1"/>
      <c r="W71" s="1"/>
    </row>
    <row r="72" spans="3:23" x14ac:dyDescent="0.15">
      <c r="C72" s="3"/>
      <c r="R72" s="1"/>
      <c r="S72" s="1"/>
      <c r="T72" s="1"/>
      <c r="U72" s="1"/>
      <c r="V72" s="1"/>
      <c r="W72" s="1"/>
    </row>
  </sheetData>
  <protectedRanges>
    <protectedRange sqref="F12:F14" name="Range1_1_2"/>
    <protectedRange sqref="E10 F6:F10" name="Range1_3"/>
  </protectedRanges>
  <mergeCells count="12">
    <mergeCell ref="C62:F65"/>
    <mergeCell ref="B1:C1"/>
    <mergeCell ref="B2:F2"/>
    <mergeCell ref="B4:F4"/>
    <mergeCell ref="C7:E7"/>
    <mergeCell ref="C15:D15"/>
    <mergeCell ref="C16:E16"/>
    <mergeCell ref="C17:E17"/>
    <mergeCell ref="C19:D19"/>
    <mergeCell ref="C52:D52"/>
    <mergeCell ref="C53:F53"/>
    <mergeCell ref="C54:E54"/>
  </mergeCells>
  <dataValidations count="4">
    <dataValidation allowBlank="1" showInputMessage="1" showErrorMessage="1" prompt="Chỉ được chỉnh tiến độ ở Tab Summary" sqref="WVM983070:WVM983078 D65566:D65574 JA65566:JA65574 SW65566:SW65574 ACS65566:ACS65574 AMO65566:AMO65574 AWK65566:AWK65574 BGG65566:BGG65574 BQC65566:BQC65574 BZY65566:BZY65574 CJU65566:CJU65574 CTQ65566:CTQ65574 DDM65566:DDM65574 DNI65566:DNI65574 DXE65566:DXE65574 EHA65566:EHA65574 EQW65566:EQW65574 FAS65566:FAS65574 FKO65566:FKO65574 FUK65566:FUK65574 GEG65566:GEG65574 GOC65566:GOC65574 GXY65566:GXY65574 HHU65566:HHU65574 HRQ65566:HRQ65574 IBM65566:IBM65574 ILI65566:ILI65574 IVE65566:IVE65574 JFA65566:JFA65574 JOW65566:JOW65574 JYS65566:JYS65574 KIO65566:KIO65574 KSK65566:KSK65574 LCG65566:LCG65574 LMC65566:LMC65574 LVY65566:LVY65574 MFU65566:MFU65574 MPQ65566:MPQ65574 MZM65566:MZM65574 NJI65566:NJI65574 NTE65566:NTE65574 ODA65566:ODA65574 OMW65566:OMW65574 OWS65566:OWS65574 PGO65566:PGO65574 PQK65566:PQK65574 QAG65566:QAG65574 QKC65566:QKC65574 QTY65566:QTY65574 RDU65566:RDU65574 RNQ65566:RNQ65574 RXM65566:RXM65574 SHI65566:SHI65574 SRE65566:SRE65574 TBA65566:TBA65574 TKW65566:TKW65574 TUS65566:TUS65574 UEO65566:UEO65574 UOK65566:UOK65574 UYG65566:UYG65574 VIC65566:VIC65574 VRY65566:VRY65574 WBU65566:WBU65574 WLQ65566:WLQ65574 WVM65566:WVM65574 D131102:D131110 JA131102:JA131110 SW131102:SW131110 ACS131102:ACS131110 AMO131102:AMO131110 AWK131102:AWK131110 BGG131102:BGG131110 BQC131102:BQC131110 BZY131102:BZY131110 CJU131102:CJU131110 CTQ131102:CTQ131110 DDM131102:DDM131110 DNI131102:DNI131110 DXE131102:DXE131110 EHA131102:EHA131110 EQW131102:EQW131110 FAS131102:FAS131110 FKO131102:FKO131110 FUK131102:FUK131110 GEG131102:GEG131110 GOC131102:GOC131110 GXY131102:GXY131110 HHU131102:HHU131110 HRQ131102:HRQ131110 IBM131102:IBM131110 ILI131102:ILI131110 IVE131102:IVE131110 JFA131102:JFA131110 JOW131102:JOW131110 JYS131102:JYS131110 KIO131102:KIO131110 KSK131102:KSK131110 LCG131102:LCG131110 LMC131102:LMC131110 LVY131102:LVY131110 MFU131102:MFU131110 MPQ131102:MPQ131110 MZM131102:MZM131110 NJI131102:NJI131110 NTE131102:NTE131110 ODA131102:ODA131110 OMW131102:OMW131110 OWS131102:OWS131110 PGO131102:PGO131110 PQK131102:PQK131110 QAG131102:QAG131110 QKC131102:QKC131110 QTY131102:QTY131110 RDU131102:RDU131110 RNQ131102:RNQ131110 RXM131102:RXM131110 SHI131102:SHI131110 SRE131102:SRE131110 TBA131102:TBA131110 TKW131102:TKW131110 TUS131102:TUS131110 UEO131102:UEO131110 UOK131102:UOK131110 UYG131102:UYG131110 VIC131102:VIC131110 VRY131102:VRY131110 WBU131102:WBU131110 WLQ131102:WLQ131110 WVM131102:WVM131110 D196638:D196646 JA196638:JA196646 SW196638:SW196646 ACS196638:ACS196646 AMO196638:AMO196646 AWK196638:AWK196646 BGG196638:BGG196646 BQC196638:BQC196646 BZY196638:BZY196646 CJU196638:CJU196646 CTQ196638:CTQ196646 DDM196638:DDM196646 DNI196638:DNI196646 DXE196638:DXE196646 EHA196638:EHA196646 EQW196638:EQW196646 FAS196638:FAS196646 FKO196638:FKO196646 FUK196638:FUK196646 GEG196638:GEG196646 GOC196638:GOC196646 GXY196638:GXY196646 HHU196638:HHU196646 HRQ196638:HRQ196646 IBM196638:IBM196646 ILI196638:ILI196646 IVE196638:IVE196646 JFA196638:JFA196646 JOW196638:JOW196646 JYS196638:JYS196646 KIO196638:KIO196646 KSK196638:KSK196646 LCG196638:LCG196646 LMC196638:LMC196646 LVY196638:LVY196646 MFU196638:MFU196646 MPQ196638:MPQ196646 MZM196638:MZM196646 NJI196638:NJI196646 NTE196638:NTE196646 ODA196638:ODA196646 OMW196638:OMW196646 OWS196638:OWS196646 PGO196638:PGO196646 PQK196638:PQK196646 QAG196638:QAG196646 QKC196638:QKC196646 QTY196638:QTY196646 RDU196638:RDU196646 RNQ196638:RNQ196646 RXM196638:RXM196646 SHI196638:SHI196646 SRE196638:SRE196646 TBA196638:TBA196646 TKW196638:TKW196646 TUS196638:TUS196646 UEO196638:UEO196646 UOK196638:UOK196646 UYG196638:UYG196646 VIC196638:VIC196646 VRY196638:VRY196646 WBU196638:WBU196646 WLQ196638:WLQ196646 WVM196638:WVM196646 D262174:D262182 JA262174:JA262182 SW262174:SW262182 ACS262174:ACS262182 AMO262174:AMO262182 AWK262174:AWK262182 BGG262174:BGG262182 BQC262174:BQC262182 BZY262174:BZY262182 CJU262174:CJU262182 CTQ262174:CTQ262182 DDM262174:DDM262182 DNI262174:DNI262182 DXE262174:DXE262182 EHA262174:EHA262182 EQW262174:EQW262182 FAS262174:FAS262182 FKO262174:FKO262182 FUK262174:FUK262182 GEG262174:GEG262182 GOC262174:GOC262182 GXY262174:GXY262182 HHU262174:HHU262182 HRQ262174:HRQ262182 IBM262174:IBM262182 ILI262174:ILI262182 IVE262174:IVE262182 JFA262174:JFA262182 JOW262174:JOW262182 JYS262174:JYS262182 KIO262174:KIO262182 KSK262174:KSK262182 LCG262174:LCG262182 LMC262174:LMC262182 LVY262174:LVY262182 MFU262174:MFU262182 MPQ262174:MPQ262182 MZM262174:MZM262182 NJI262174:NJI262182 NTE262174:NTE262182 ODA262174:ODA262182 OMW262174:OMW262182 OWS262174:OWS262182 PGO262174:PGO262182 PQK262174:PQK262182 QAG262174:QAG262182 QKC262174:QKC262182 QTY262174:QTY262182 RDU262174:RDU262182 RNQ262174:RNQ262182 RXM262174:RXM262182 SHI262174:SHI262182 SRE262174:SRE262182 TBA262174:TBA262182 TKW262174:TKW262182 TUS262174:TUS262182 UEO262174:UEO262182 UOK262174:UOK262182 UYG262174:UYG262182 VIC262174:VIC262182 VRY262174:VRY262182 WBU262174:WBU262182 WLQ262174:WLQ262182 WVM262174:WVM262182 D327710:D327718 JA327710:JA327718 SW327710:SW327718 ACS327710:ACS327718 AMO327710:AMO327718 AWK327710:AWK327718 BGG327710:BGG327718 BQC327710:BQC327718 BZY327710:BZY327718 CJU327710:CJU327718 CTQ327710:CTQ327718 DDM327710:DDM327718 DNI327710:DNI327718 DXE327710:DXE327718 EHA327710:EHA327718 EQW327710:EQW327718 FAS327710:FAS327718 FKO327710:FKO327718 FUK327710:FUK327718 GEG327710:GEG327718 GOC327710:GOC327718 GXY327710:GXY327718 HHU327710:HHU327718 HRQ327710:HRQ327718 IBM327710:IBM327718 ILI327710:ILI327718 IVE327710:IVE327718 JFA327710:JFA327718 JOW327710:JOW327718 JYS327710:JYS327718 KIO327710:KIO327718 KSK327710:KSK327718 LCG327710:LCG327718 LMC327710:LMC327718 LVY327710:LVY327718 MFU327710:MFU327718 MPQ327710:MPQ327718 MZM327710:MZM327718 NJI327710:NJI327718 NTE327710:NTE327718 ODA327710:ODA327718 OMW327710:OMW327718 OWS327710:OWS327718 PGO327710:PGO327718 PQK327710:PQK327718 QAG327710:QAG327718 QKC327710:QKC327718 QTY327710:QTY327718 RDU327710:RDU327718 RNQ327710:RNQ327718 RXM327710:RXM327718 SHI327710:SHI327718 SRE327710:SRE327718 TBA327710:TBA327718 TKW327710:TKW327718 TUS327710:TUS327718 UEO327710:UEO327718 UOK327710:UOK327718 UYG327710:UYG327718 VIC327710:VIC327718 VRY327710:VRY327718 WBU327710:WBU327718 WLQ327710:WLQ327718 WVM327710:WVM327718 D393246:D393254 JA393246:JA393254 SW393246:SW393254 ACS393246:ACS393254 AMO393246:AMO393254 AWK393246:AWK393254 BGG393246:BGG393254 BQC393246:BQC393254 BZY393246:BZY393254 CJU393246:CJU393254 CTQ393246:CTQ393254 DDM393246:DDM393254 DNI393246:DNI393254 DXE393246:DXE393254 EHA393246:EHA393254 EQW393246:EQW393254 FAS393246:FAS393254 FKO393246:FKO393254 FUK393246:FUK393254 GEG393246:GEG393254 GOC393246:GOC393254 GXY393246:GXY393254 HHU393246:HHU393254 HRQ393246:HRQ393254 IBM393246:IBM393254 ILI393246:ILI393254 IVE393246:IVE393254 JFA393246:JFA393254 JOW393246:JOW393254 JYS393246:JYS393254 KIO393246:KIO393254 KSK393246:KSK393254 LCG393246:LCG393254 LMC393246:LMC393254 LVY393246:LVY393254 MFU393246:MFU393254 MPQ393246:MPQ393254 MZM393246:MZM393254 NJI393246:NJI393254 NTE393246:NTE393254 ODA393246:ODA393254 OMW393246:OMW393254 OWS393246:OWS393254 PGO393246:PGO393254 PQK393246:PQK393254 QAG393246:QAG393254 QKC393246:QKC393254 QTY393246:QTY393254 RDU393246:RDU393254 RNQ393246:RNQ393254 RXM393246:RXM393254 SHI393246:SHI393254 SRE393246:SRE393254 TBA393246:TBA393254 TKW393246:TKW393254 TUS393246:TUS393254 UEO393246:UEO393254 UOK393246:UOK393254 UYG393246:UYG393254 VIC393246:VIC393254 VRY393246:VRY393254 WBU393246:WBU393254 WLQ393246:WLQ393254 WVM393246:WVM393254 D458782:D458790 JA458782:JA458790 SW458782:SW458790 ACS458782:ACS458790 AMO458782:AMO458790 AWK458782:AWK458790 BGG458782:BGG458790 BQC458782:BQC458790 BZY458782:BZY458790 CJU458782:CJU458790 CTQ458782:CTQ458790 DDM458782:DDM458790 DNI458782:DNI458790 DXE458782:DXE458790 EHA458782:EHA458790 EQW458782:EQW458790 FAS458782:FAS458790 FKO458782:FKO458790 FUK458782:FUK458790 GEG458782:GEG458790 GOC458782:GOC458790 GXY458782:GXY458790 HHU458782:HHU458790 HRQ458782:HRQ458790 IBM458782:IBM458790 ILI458782:ILI458790 IVE458782:IVE458790 JFA458782:JFA458790 JOW458782:JOW458790 JYS458782:JYS458790 KIO458782:KIO458790 KSK458782:KSK458790 LCG458782:LCG458790 LMC458782:LMC458790 LVY458782:LVY458790 MFU458782:MFU458790 MPQ458782:MPQ458790 MZM458782:MZM458790 NJI458782:NJI458790 NTE458782:NTE458790 ODA458782:ODA458790 OMW458782:OMW458790 OWS458782:OWS458790 PGO458782:PGO458790 PQK458782:PQK458790 QAG458782:QAG458790 QKC458782:QKC458790 QTY458782:QTY458790 RDU458782:RDU458790 RNQ458782:RNQ458790 RXM458782:RXM458790 SHI458782:SHI458790 SRE458782:SRE458790 TBA458782:TBA458790 TKW458782:TKW458790 TUS458782:TUS458790 UEO458782:UEO458790 UOK458782:UOK458790 UYG458782:UYG458790 VIC458782:VIC458790 VRY458782:VRY458790 WBU458782:WBU458790 WLQ458782:WLQ458790 WVM458782:WVM458790 D524318:D524326 JA524318:JA524326 SW524318:SW524326 ACS524318:ACS524326 AMO524318:AMO524326 AWK524318:AWK524326 BGG524318:BGG524326 BQC524318:BQC524326 BZY524318:BZY524326 CJU524318:CJU524326 CTQ524318:CTQ524326 DDM524318:DDM524326 DNI524318:DNI524326 DXE524318:DXE524326 EHA524318:EHA524326 EQW524318:EQW524326 FAS524318:FAS524326 FKO524318:FKO524326 FUK524318:FUK524326 GEG524318:GEG524326 GOC524318:GOC524326 GXY524318:GXY524326 HHU524318:HHU524326 HRQ524318:HRQ524326 IBM524318:IBM524326 ILI524318:ILI524326 IVE524318:IVE524326 JFA524318:JFA524326 JOW524318:JOW524326 JYS524318:JYS524326 KIO524318:KIO524326 KSK524318:KSK524326 LCG524318:LCG524326 LMC524318:LMC524326 LVY524318:LVY524326 MFU524318:MFU524326 MPQ524318:MPQ524326 MZM524318:MZM524326 NJI524318:NJI524326 NTE524318:NTE524326 ODA524318:ODA524326 OMW524318:OMW524326 OWS524318:OWS524326 PGO524318:PGO524326 PQK524318:PQK524326 QAG524318:QAG524326 QKC524318:QKC524326 QTY524318:QTY524326 RDU524318:RDU524326 RNQ524318:RNQ524326 RXM524318:RXM524326 SHI524318:SHI524326 SRE524318:SRE524326 TBA524318:TBA524326 TKW524318:TKW524326 TUS524318:TUS524326 UEO524318:UEO524326 UOK524318:UOK524326 UYG524318:UYG524326 VIC524318:VIC524326 VRY524318:VRY524326 WBU524318:WBU524326 WLQ524318:WLQ524326 WVM524318:WVM524326 D589854:D589862 JA589854:JA589862 SW589854:SW589862 ACS589854:ACS589862 AMO589854:AMO589862 AWK589854:AWK589862 BGG589854:BGG589862 BQC589854:BQC589862 BZY589854:BZY589862 CJU589854:CJU589862 CTQ589854:CTQ589862 DDM589854:DDM589862 DNI589854:DNI589862 DXE589854:DXE589862 EHA589854:EHA589862 EQW589854:EQW589862 FAS589854:FAS589862 FKO589854:FKO589862 FUK589854:FUK589862 GEG589854:GEG589862 GOC589854:GOC589862 GXY589854:GXY589862 HHU589854:HHU589862 HRQ589854:HRQ589862 IBM589854:IBM589862 ILI589854:ILI589862 IVE589854:IVE589862 JFA589854:JFA589862 JOW589854:JOW589862 JYS589854:JYS589862 KIO589854:KIO589862 KSK589854:KSK589862 LCG589854:LCG589862 LMC589854:LMC589862 LVY589854:LVY589862 MFU589854:MFU589862 MPQ589854:MPQ589862 MZM589854:MZM589862 NJI589854:NJI589862 NTE589854:NTE589862 ODA589854:ODA589862 OMW589854:OMW589862 OWS589854:OWS589862 PGO589854:PGO589862 PQK589854:PQK589862 QAG589854:QAG589862 QKC589854:QKC589862 QTY589854:QTY589862 RDU589854:RDU589862 RNQ589854:RNQ589862 RXM589854:RXM589862 SHI589854:SHI589862 SRE589854:SRE589862 TBA589854:TBA589862 TKW589854:TKW589862 TUS589854:TUS589862 UEO589854:UEO589862 UOK589854:UOK589862 UYG589854:UYG589862 VIC589854:VIC589862 VRY589854:VRY589862 WBU589854:WBU589862 WLQ589854:WLQ589862 WVM589854:WVM589862 D655390:D655398 JA655390:JA655398 SW655390:SW655398 ACS655390:ACS655398 AMO655390:AMO655398 AWK655390:AWK655398 BGG655390:BGG655398 BQC655390:BQC655398 BZY655390:BZY655398 CJU655390:CJU655398 CTQ655390:CTQ655398 DDM655390:DDM655398 DNI655390:DNI655398 DXE655390:DXE655398 EHA655390:EHA655398 EQW655390:EQW655398 FAS655390:FAS655398 FKO655390:FKO655398 FUK655390:FUK655398 GEG655390:GEG655398 GOC655390:GOC655398 GXY655390:GXY655398 HHU655390:HHU655398 HRQ655390:HRQ655398 IBM655390:IBM655398 ILI655390:ILI655398 IVE655390:IVE655398 JFA655390:JFA655398 JOW655390:JOW655398 JYS655390:JYS655398 KIO655390:KIO655398 KSK655390:KSK655398 LCG655390:LCG655398 LMC655390:LMC655398 LVY655390:LVY655398 MFU655390:MFU655398 MPQ655390:MPQ655398 MZM655390:MZM655398 NJI655390:NJI655398 NTE655390:NTE655398 ODA655390:ODA655398 OMW655390:OMW655398 OWS655390:OWS655398 PGO655390:PGO655398 PQK655390:PQK655398 QAG655390:QAG655398 QKC655390:QKC655398 QTY655390:QTY655398 RDU655390:RDU655398 RNQ655390:RNQ655398 RXM655390:RXM655398 SHI655390:SHI655398 SRE655390:SRE655398 TBA655390:TBA655398 TKW655390:TKW655398 TUS655390:TUS655398 UEO655390:UEO655398 UOK655390:UOK655398 UYG655390:UYG655398 VIC655390:VIC655398 VRY655390:VRY655398 WBU655390:WBU655398 WLQ655390:WLQ655398 WVM655390:WVM655398 D720926:D720934 JA720926:JA720934 SW720926:SW720934 ACS720926:ACS720934 AMO720926:AMO720934 AWK720926:AWK720934 BGG720926:BGG720934 BQC720926:BQC720934 BZY720926:BZY720934 CJU720926:CJU720934 CTQ720926:CTQ720934 DDM720926:DDM720934 DNI720926:DNI720934 DXE720926:DXE720934 EHA720926:EHA720934 EQW720926:EQW720934 FAS720926:FAS720934 FKO720926:FKO720934 FUK720926:FUK720934 GEG720926:GEG720934 GOC720926:GOC720934 GXY720926:GXY720934 HHU720926:HHU720934 HRQ720926:HRQ720934 IBM720926:IBM720934 ILI720926:ILI720934 IVE720926:IVE720934 JFA720926:JFA720934 JOW720926:JOW720934 JYS720926:JYS720934 KIO720926:KIO720934 KSK720926:KSK720934 LCG720926:LCG720934 LMC720926:LMC720934 LVY720926:LVY720934 MFU720926:MFU720934 MPQ720926:MPQ720934 MZM720926:MZM720934 NJI720926:NJI720934 NTE720926:NTE720934 ODA720926:ODA720934 OMW720926:OMW720934 OWS720926:OWS720934 PGO720926:PGO720934 PQK720926:PQK720934 QAG720926:QAG720934 QKC720926:QKC720934 QTY720926:QTY720934 RDU720926:RDU720934 RNQ720926:RNQ720934 RXM720926:RXM720934 SHI720926:SHI720934 SRE720926:SRE720934 TBA720926:TBA720934 TKW720926:TKW720934 TUS720926:TUS720934 UEO720926:UEO720934 UOK720926:UOK720934 UYG720926:UYG720934 VIC720926:VIC720934 VRY720926:VRY720934 WBU720926:WBU720934 WLQ720926:WLQ720934 WVM720926:WVM720934 D786462:D786470 JA786462:JA786470 SW786462:SW786470 ACS786462:ACS786470 AMO786462:AMO786470 AWK786462:AWK786470 BGG786462:BGG786470 BQC786462:BQC786470 BZY786462:BZY786470 CJU786462:CJU786470 CTQ786462:CTQ786470 DDM786462:DDM786470 DNI786462:DNI786470 DXE786462:DXE786470 EHA786462:EHA786470 EQW786462:EQW786470 FAS786462:FAS786470 FKO786462:FKO786470 FUK786462:FUK786470 GEG786462:GEG786470 GOC786462:GOC786470 GXY786462:GXY786470 HHU786462:HHU786470 HRQ786462:HRQ786470 IBM786462:IBM786470 ILI786462:ILI786470 IVE786462:IVE786470 JFA786462:JFA786470 JOW786462:JOW786470 JYS786462:JYS786470 KIO786462:KIO786470 KSK786462:KSK786470 LCG786462:LCG786470 LMC786462:LMC786470 LVY786462:LVY786470 MFU786462:MFU786470 MPQ786462:MPQ786470 MZM786462:MZM786470 NJI786462:NJI786470 NTE786462:NTE786470 ODA786462:ODA786470 OMW786462:OMW786470 OWS786462:OWS786470 PGO786462:PGO786470 PQK786462:PQK786470 QAG786462:QAG786470 QKC786462:QKC786470 QTY786462:QTY786470 RDU786462:RDU786470 RNQ786462:RNQ786470 RXM786462:RXM786470 SHI786462:SHI786470 SRE786462:SRE786470 TBA786462:TBA786470 TKW786462:TKW786470 TUS786462:TUS786470 UEO786462:UEO786470 UOK786462:UOK786470 UYG786462:UYG786470 VIC786462:VIC786470 VRY786462:VRY786470 WBU786462:WBU786470 WLQ786462:WLQ786470 WVM786462:WVM786470 D851998:D852006 JA851998:JA852006 SW851998:SW852006 ACS851998:ACS852006 AMO851998:AMO852006 AWK851998:AWK852006 BGG851998:BGG852006 BQC851998:BQC852006 BZY851998:BZY852006 CJU851998:CJU852006 CTQ851998:CTQ852006 DDM851998:DDM852006 DNI851998:DNI852006 DXE851998:DXE852006 EHA851998:EHA852006 EQW851998:EQW852006 FAS851998:FAS852006 FKO851998:FKO852006 FUK851998:FUK852006 GEG851998:GEG852006 GOC851998:GOC852006 GXY851998:GXY852006 HHU851998:HHU852006 HRQ851998:HRQ852006 IBM851998:IBM852006 ILI851998:ILI852006 IVE851998:IVE852006 JFA851998:JFA852006 JOW851998:JOW852006 JYS851998:JYS852006 KIO851998:KIO852006 KSK851998:KSK852006 LCG851998:LCG852006 LMC851998:LMC852006 LVY851998:LVY852006 MFU851998:MFU852006 MPQ851998:MPQ852006 MZM851998:MZM852006 NJI851998:NJI852006 NTE851998:NTE852006 ODA851998:ODA852006 OMW851998:OMW852006 OWS851998:OWS852006 PGO851998:PGO852006 PQK851998:PQK852006 QAG851998:QAG852006 QKC851998:QKC852006 QTY851998:QTY852006 RDU851998:RDU852006 RNQ851998:RNQ852006 RXM851998:RXM852006 SHI851998:SHI852006 SRE851998:SRE852006 TBA851998:TBA852006 TKW851998:TKW852006 TUS851998:TUS852006 UEO851998:UEO852006 UOK851998:UOK852006 UYG851998:UYG852006 VIC851998:VIC852006 VRY851998:VRY852006 WBU851998:WBU852006 WLQ851998:WLQ852006 WVM851998:WVM852006 D917534:D917542 JA917534:JA917542 SW917534:SW917542 ACS917534:ACS917542 AMO917534:AMO917542 AWK917534:AWK917542 BGG917534:BGG917542 BQC917534:BQC917542 BZY917534:BZY917542 CJU917534:CJU917542 CTQ917534:CTQ917542 DDM917534:DDM917542 DNI917534:DNI917542 DXE917534:DXE917542 EHA917534:EHA917542 EQW917534:EQW917542 FAS917534:FAS917542 FKO917534:FKO917542 FUK917534:FUK917542 GEG917534:GEG917542 GOC917534:GOC917542 GXY917534:GXY917542 HHU917534:HHU917542 HRQ917534:HRQ917542 IBM917534:IBM917542 ILI917534:ILI917542 IVE917534:IVE917542 JFA917534:JFA917542 JOW917534:JOW917542 JYS917534:JYS917542 KIO917534:KIO917542 KSK917534:KSK917542 LCG917534:LCG917542 LMC917534:LMC917542 LVY917534:LVY917542 MFU917534:MFU917542 MPQ917534:MPQ917542 MZM917534:MZM917542 NJI917534:NJI917542 NTE917534:NTE917542 ODA917534:ODA917542 OMW917534:OMW917542 OWS917534:OWS917542 PGO917534:PGO917542 PQK917534:PQK917542 QAG917534:QAG917542 QKC917534:QKC917542 QTY917534:QTY917542 RDU917534:RDU917542 RNQ917534:RNQ917542 RXM917534:RXM917542 SHI917534:SHI917542 SRE917534:SRE917542 TBA917534:TBA917542 TKW917534:TKW917542 TUS917534:TUS917542 UEO917534:UEO917542 UOK917534:UOK917542 UYG917534:UYG917542 VIC917534:VIC917542 VRY917534:VRY917542 WBU917534:WBU917542 WLQ917534:WLQ917542 WVM917534:WVM917542 D983070:D983078 JA983070:JA983078 SW983070:SW983078 ACS983070:ACS983078 AMO983070:AMO983078 AWK983070:AWK983078 BGG983070:BGG983078 BQC983070:BQC983078 BZY983070:BZY983078 CJU983070:CJU983078 CTQ983070:CTQ983078 DDM983070:DDM983078 DNI983070:DNI983078 DXE983070:DXE983078 EHA983070:EHA983078 EQW983070:EQW983078 FAS983070:FAS983078 FKO983070:FKO983078 FUK983070:FUK983078 GEG983070:GEG983078 GOC983070:GOC983078 GXY983070:GXY983078 HHU983070:HHU983078 HRQ983070:HRQ983078 IBM983070:IBM983078 ILI983070:ILI983078 IVE983070:IVE983078 JFA983070:JFA983078 JOW983070:JOW983078 JYS983070:JYS983078 KIO983070:KIO983078 KSK983070:KSK983078 LCG983070:LCG983078 LMC983070:LMC983078 LVY983070:LVY983078 MFU983070:MFU983078 MPQ983070:MPQ983078 MZM983070:MZM983078 NJI983070:NJI983078 NTE983070:NTE983078 ODA983070:ODA983078 OMW983070:OMW983078 OWS983070:OWS983078 PGO983070:PGO983078 PQK983070:PQK983078 QAG983070:QAG983078 QKC983070:QKC983078 QTY983070:QTY983078 RDU983070:RDU983078 RNQ983070:RNQ983078 RXM983070:RXM983078 SHI983070:SHI983078 SRE983070:SRE983078 TBA983070:TBA983078 TKW983070:TKW983078 TUS983070:TUS983078 UEO983070:UEO983078 UOK983070:UOK983078 UYG983070:UYG983078 VIC983070:VIC983078 VRY983070:VRY983078 WBU983070:WBU983078 WLQ983070:WLQ983078 JA34:JA39 SW34:SW39 ACS34:ACS39 AMO34:AMO39 AWK34:AWK39 BGG34:BGG39 BQC34:BQC39 BZY34:BZY39 CJU34:CJU39 CTQ34:CTQ39 DDM34:DDM39 DNI34:DNI39 DXE34:DXE39 EHA34:EHA39 EQW34:EQW39 FAS34:FAS39 FKO34:FKO39 FUK34:FUK39 GEG34:GEG39 GOC34:GOC39 GXY34:GXY39 HHU34:HHU39 HRQ34:HRQ39 IBM34:IBM39 ILI34:ILI39 IVE34:IVE39 JFA34:JFA39 JOW34:JOW39 JYS34:JYS39 KIO34:KIO39 KSK34:KSK39 LCG34:LCG39 LMC34:LMC39 LVY34:LVY39 MFU34:MFU39 MPQ34:MPQ39 MZM34:MZM39 NJI34:NJI39 NTE34:NTE39 ODA34:ODA39 OMW34:OMW39 OWS34:OWS39 PGO34:PGO39 PQK34:PQK39 QAG34:QAG39 QKC34:QKC39 QTY34:QTY39 RDU34:RDU39 RNQ34:RNQ39 RXM34:RXM39 SHI34:SHI39 SRE34:SRE39 TBA34:TBA39 TKW34:TKW39 TUS34:TUS39 UEO34:UEO39 UOK34:UOK39 UYG34:UYG39 VIC34:VIC39 VRY34:VRY39 WBU34:WBU39 WLQ34:WLQ39 WVM34:WVM39 D34:D39" xr:uid="{00000000-0002-0000-0200-000000000000}"/>
    <dataValidation type="list" allowBlank="1" showInputMessage="1" showErrorMessage="1" sqref="D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D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D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D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D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D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D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D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D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D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D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D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D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D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D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D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xr:uid="{00000000-0002-0000-0200-000001000000}">
      <formula1>"S1,S2,S3,S4,S5,S6"</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D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D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D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D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D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D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D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D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D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D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D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D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D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D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D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00000000-0002-0000-0200-000002000000}">
      <formula1>$I$2:$I$5</formula1>
    </dataValidation>
    <dataValidation type="list" allowBlank="1" showInputMessage="1" showErrorMessage="1" sqref="WVO983044 F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F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F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F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F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F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F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F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F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F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F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F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F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F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F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xr:uid="{00000000-0002-0000-0200-000003000000}">
      <formula1>"Có, Không"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Trang tính</vt:lpstr>
      </vt:variant>
      <vt:variant>
        <vt:i4>3</vt:i4>
      </vt:variant>
    </vt:vector>
  </HeadingPairs>
  <TitlesOfParts>
    <vt:vector size="3" baseType="lpstr">
      <vt:lpstr>PTG 15.03.20(KH VAY)</vt:lpstr>
      <vt:lpstr>PTG 15.03.20(TTS)</vt:lpstr>
      <vt:lpstr>PTG 15.03.20(Tiến độ)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P.KTBH</dc:creator>
  <cp:lastModifiedBy>Dung 05 Nguyen Thi</cp:lastModifiedBy>
  <cp:lastPrinted>2020-03-16T10:38:02Z</cp:lastPrinted>
  <dcterms:created xsi:type="dcterms:W3CDTF">2019-11-26T09:45:50Z</dcterms:created>
  <dcterms:modified xsi:type="dcterms:W3CDTF">2020-03-20T06:45:22Z</dcterms:modified>
</cp:coreProperties>
</file>