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hhtl\Dropbox\TT-TƯ\CT1\"/>
    </mc:Choice>
  </mc:AlternateContent>
  <bookViews>
    <workbookView xWindow="0" yWindow="0" windowWidth="19200" windowHeight="11595" activeTab="2"/>
  </bookViews>
  <sheets>
    <sheet name="DIPS12M" sheetId="2" r:id="rId1"/>
    <sheet name="DPS24" sheetId="3" r:id="rId2"/>
    <sheet name="TT Thông thường" sheetId="4" r:id="rId3"/>
    <sheet name="Bảng giá mới" sheetId="5" state="hidden" r:id="rId4"/>
    <sheet name="Final" sheetId="1" state="hidden" r:id="rId5"/>
  </sheets>
  <externalReferences>
    <externalReference r:id="rId6"/>
  </externalReferences>
  <definedNames>
    <definedName name="_xlnm._FilterDatabase" localSheetId="4" hidden="1">Final!$B$6:$H$6</definedName>
  </definedNames>
  <calcPr calcId="152511"/>
</workbook>
</file>

<file path=xl/calcChain.xml><?xml version="1.0" encoding="utf-8"?>
<calcChain xmlns="http://schemas.openxmlformats.org/spreadsheetml/2006/main">
  <c r="B44" i="3" l="1"/>
  <c r="B22" i="2"/>
  <c r="E8" i="4" l="1"/>
  <c r="E7" i="4"/>
  <c r="E4" i="4"/>
  <c r="E8" i="3"/>
  <c r="E7" i="3"/>
  <c r="E9" i="3" s="1"/>
  <c r="E4" i="3"/>
  <c r="E9" i="2"/>
  <c r="E8" i="2"/>
  <c r="E7" i="2"/>
  <c r="E4" i="2"/>
  <c r="I98" i="5"/>
  <c r="H98" i="5" s="1"/>
  <c r="G98" i="5"/>
  <c r="F98" i="5"/>
  <c r="E98" i="5"/>
  <c r="D98" i="5"/>
  <c r="J97" i="5"/>
  <c r="H97" i="5"/>
  <c r="K97" i="5"/>
  <c r="C97" i="5"/>
  <c r="J96" i="5"/>
  <c r="H96" i="5"/>
  <c r="K96" i="5"/>
  <c r="C96" i="5"/>
  <c r="J95" i="5"/>
  <c r="H95" i="5"/>
  <c r="K95" i="5"/>
  <c r="C95" i="5"/>
  <c r="J94" i="5"/>
  <c r="H94" i="5"/>
  <c r="K94" i="5"/>
  <c r="C94" i="5"/>
  <c r="J93" i="5"/>
  <c r="H93" i="5"/>
  <c r="K93" i="5"/>
  <c r="C93" i="5"/>
  <c r="J92" i="5"/>
  <c r="H92" i="5"/>
  <c r="K92" i="5"/>
  <c r="C92" i="5"/>
  <c r="J91" i="5"/>
  <c r="H91" i="5"/>
  <c r="K91" i="5"/>
  <c r="C91" i="5"/>
  <c r="J90" i="5"/>
  <c r="H90" i="5"/>
  <c r="K90" i="5"/>
  <c r="C90" i="5"/>
  <c r="J89" i="5"/>
  <c r="E6" i="4" s="1"/>
  <c r="H89" i="5"/>
  <c r="K89" i="5"/>
  <c r="C89" i="5"/>
  <c r="E3" i="4" s="1"/>
  <c r="J88" i="5"/>
  <c r="H88" i="5"/>
  <c r="K88" i="5"/>
  <c r="C88" i="5"/>
  <c r="J87" i="5"/>
  <c r="H87" i="5"/>
  <c r="K87" i="5"/>
  <c r="C87" i="5"/>
  <c r="J86" i="5"/>
  <c r="H86" i="5"/>
  <c r="K86" i="5"/>
  <c r="C86" i="5"/>
  <c r="J85" i="5"/>
  <c r="H85" i="5"/>
  <c r="K85" i="5"/>
  <c r="C85" i="5"/>
  <c r="J84" i="5"/>
  <c r="H84" i="5"/>
  <c r="K84" i="5"/>
  <c r="C84" i="5"/>
  <c r="J83" i="5"/>
  <c r="H83" i="5"/>
  <c r="K83" i="5"/>
  <c r="C83" i="5"/>
  <c r="J82" i="5"/>
  <c r="H82" i="5"/>
  <c r="K82" i="5"/>
  <c r="C82" i="5"/>
  <c r="J81" i="5"/>
  <c r="H81" i="5"/>
  <c r="K81" i="5"/>
  <c r="C81" i="5"/>
  <c r="J80" i="5"/>
  <c r="H80" i="5"/>
  <c r="K80" i="5"/>
  <c r="C80" i="5"/>
  <c r="J79" i="5"/>
  <c r="H79" i="5"/>
  <c r="K79" i="5"/>
  <c r="C79" i="5"/>
  <c r="J78" i="5"/>
  <c r="H78" i="5"/>
  <c r="K78" i="5"/>
  <c r="C78" i="5"/>
  <c r="J77" i="5"/>
  <c r="H77" i="5"/>
  <c r="K77" i="5"/>
  <c r="C77" i="5"/>
  <c r="J76" i="5"/>
  <c r="H76" i="5"/>
  <c r="K76" i="5"/>
  <c r="C76" i="5"/>
  <c r="J75" i="5"/>
  <c r="H75" i="5"/>
  <c r="K75" i="5"/>
  <c r="C75" i="5"/>
  <c r="J74" i="5"/>
  <c r="H74" i="5"/>
  <c r="K74" i="5"/>
  <c r="C74" i="5"/>
  <c r="J73" i="5"/>
  <c r="H73" i="5"/>
  <c r="K73" i="5"/>
  <c r="C73" i="5"/>
  <c r="J72" i="5"/>
  <c r="H72" i="5"/>
  <c r="K72" i="5"/>
  <c r="C72" i="5"/>
  <c r="J71" i="5"/>
  <c r="H71" i="5"/>
  <c r="K71" i="5"/>
  <c r="C71" i="5"/>
  <c r="J70" i="5"/>
  <c r="H70" i="5"/>
  <c r="K70" i="5"/>
  <c r="C70" i="5"/>
  <c r="J69" i="5"/>
  <c r="H69" i="5"/>
  <c r="K69" i="5"/>
  <c r="C69" i="5"/>
  <c r="J68" i="5"/>
  <c r="H68" i="5"/>
  <c r="K68" i="5"/>
  <c r="C68" i="5"/>
  <c r="J67" i="5"/>
  <c r="H67" i="5"/>
  <c r="K67" i="5"/>
  <c r="C67" i="5"/>
  <c r="J66" i="5"/>
  <c r="H66" i="5"/>
  <c r="K66" i="5"/>
  <c r="C66" i="5"/>
  <c r="J65" i="5"/>
  <c r="H65" i="5"/>
  <c r="K65" i="5"/>
  <c r="C65" i="5"/>
  <c r="J64" i="5"/>
  <c r="H64" i="5"/>
  <c r="K64" i="5"/>
  <c r="C64" i="5"/>
  <c r="J63" i="5"/>
  <c r="H63" i="5"/>
  <c r="K63" i="5"/>
  <c r="C63" i="5"/>
  <c r="J62" i="5"/>
  <c r="H62" i="5"/>
  <c r="K62" i="5"/>
  <c r="C62" i="5"/>
  <c r="J61" i="5"/>
  <c r="H61" i="5"/>
  <c r="K61" i="5"/>
  <c r="C61" i="5"/>
  <c r="J60" i="5"/>
  <c r="H60" i="5"/>
  <c r="K60" i="5"/>
  <c r="C60" i="5"/>
  <c r="J59" i="5"/>
  <c r="H59" i="5"/>
  <c r="K59" i="5"/>
  <c r="C59" i="5"/>
  <c r="J58" i="5"/>
  <c r="H58" i="5"/>
  <c r="K58" i="5"/>
  <c r="C58" i="5"/>
  <c r="J57" i="5"/>
  <c r="H57" i="5"/>
  <c r="K57" i="5"/>
  <c r="C57" i="5"/>
  <c r="J56" i="5"/>
  <c r="H56" i="5"/>
  <c r="K56" i="5"/>
  <c r="C56" i="5"/>
  <c r="J55" i="5"/>
  <c r="H55" i="5"/>
  <c r="K55" i="5"/>
  <c r="C55" i="5"/>
  <c r="J54" i="5"/>
  <c r="H54" i="5"/>
  <c r="K54" i="5"/>
  <c r="C54" i="5"/>
  <c r="J53" i="5"/>
  <c r="H53" i="5"/>
  <c r="K53" i="5"/>
  <c r="C53" i="5"/>
  <c r="J52" i="5"/>
  <c r="H52" i="5"/>
  <c r="K52" i="5"/>
  <c r="C52" i="5"/>
  <c r="J51" i="5"/>
  <c r="H51" i="5"/>
  <c r="K51" i="5"/>
  <c r="C51" i="5"/>
  <c r="J50" i="5"/>
  <c r="H50" i="5"/>
  <c r="K50" i="5"/>
  <c r="C50" i="5"/>
  <c r="J49" i="5"/>
  <c r="H49" i="5"/>
  <c r="K49" i="5"/>
  <c r="C49" i="5"/>
  <c r="J48" i="5"/>
  <c r="H48" i="5"/>
  <c r="K48" i="5"/>
  <c r="C48" i="5"/>
  <c r="J47" i="5"/>
  <c r="H47" i="5"/>
  <c r="K47" i="5"/>
  <c r="C47" i="5"/>
  <c r="J46" i="5"/>
  <c r="H46" i="5"/>
  <c r="K46" i="5"/>
  <c r="C46" i="5"/>
  <c r="J45" i="5"/>
  <c r="H45" i="5"/>
  <c r="K45" i="5"/>
  <c r="C45" i="5"/>
  <c r="J44" i="5"/>
  <c r="H44" i="5"/>
  <c r="K44" i="5"/>
  <c r="C44" i="5"/>
  <c r="J43" i="5"/>
  <c r="H43" i="5"/>
  <c r="K43" i="5"/>
  <c r="C43" i="5"/>
  <c r="J42" i="5"/>
  <c r="H42" i="5"/>
  <c r="K42" i="5"/>
  <c r="C42" i="5"/>
  <c r="J41" i="5"/>
  <c r="H41" i="5"/>
  <c r="K41" i="5"/>
  <c r="C41" i="5"/>
  <c r="J40" i="5"/>
  <c r="H40" i="5"/>
  <c r="K40" i="5"/>
  <c r="C40" i="5"/>
  <c r="J39" i="5"/>
  <c r="H39" i="5"/>
  <c r="K39" i="5"/>
  <c r="C39" i="5"/>
  <c r="J38" i="5"/>
  <c r="H38" i="5"/>
  <c r="K38" i="5"/>
  <c r="C38" i="5"/>
  <c r="J37" i="5"/>
  <c r="H37" i="5"/>
  <c r="K37" i="5"/>
  <c r="C37" i="5"/>
  <c r="J36" i="5"/>
  <c r="H36" i="5"/>
  <c r="K36" i="5"/>
  <c r="C36" i="5"/>
  <c r="J35" i="5"/>
  <c r="H35" i="5"/>
  <c r="K35" i="5"/>
  <c r="C35" i="5"/>
  <c r="J34" i="5"/>
  <c r="H34" i="5"/>
  <c r="K34" i="5"/>
  <c r="C34" i="5"/>
  <c r="J33" i="5"/>
  <c r="H33" i="5"/>
  <c r="K33" i="5"/>
  <c r="C33" i="5"/>
  <c r="J32" i="5"/>
  <c r="H32" i="5"/>
  <c r="K32" i="5"/>
  <c r="C32" i="5"/>
  <c r="J31" i="5"/>
  <c r="H31" i="5"/>
  <c r="K31" i="5"/>
  <c r="C31" i="5"/>
  <c r="J30" i="5"/>
  <c r="H30" i="5"/>
  <c r="K30" i="5"/>
  <c r="C30" i="5"/>
  <c r="J29" i="5"/>
  <c r="H29" i="5"/>
  <c r="K29" i="5"/>
  <c r="C29" i="5"/>
  <c r="J28" i="5"/>
  <c r="H28" i="5"/>
  <c r="K28" i="5"/>
  <c r="C28" i="5"/>
  <c r="J27" i="5"/>
  <c r="H27" i="5"/>
  <c r="K27" i="5"/>
  <c r="C27" i="5"/>
  <c r="J26" i="5"/>
  <c r="H26" i="5"/>
  <c r="K26" i="5"/>
  <c r="C26" i="5"/>
  <c r="J25" i="5"/>
  <c r="H25" i="5"/>
  <c r="K25" i="5"/>
  <c r="C25" i="5"/>
  <c r="J24" i="5"/>
  <c r="H24" i="5"/>
  <c r="K24" i="5"/>
  <c r="C24" i="5"/>
  <c r="J23" i="5"/>
  <c r="H23" i="5"/>
  <c r="K23" i="5"/>
  <c r="C23" i="5"/>
  <c r="J22" i="5"/>
  <c r="H22" i="5"/>
  <c r="K22" i="5"/>
  <c r="C22" i="5"/>
  <c r="J21" i="5"/>
  <c r="H21" i="5"/>
  <c r="K21" i="5"/>
  <c r="C21" i="5"/>
  <c r="J20" i="5"/>
  <c r="H20" i="5"/>
  <c r="K20" i="5"/>
  <c r="C20" i="5"/>
  <c r="J19" i="5"/>
  <c r="H19" i="5"/>
  <c r="K19" i="5"/>
  <c r="C19" i="5"/>
  <c r="J18" i="5"/>
  <c r="H18" i="5"/>
  <c r="K18" i="5"/>
  <c r="C18" i="5"/>
  <c r="J17" i="5"/>
  <c r="H17" i="5"/>
  <c r="K17" i="5"/>
  <c r="C17" i="5"/>
  <c r="J16" i="5"/>
  <c r="H16" i="5"/>
  <c r="K16" i="5"/>
  <c r="C16" i="5"/>
  <c r="J15" i="5"/>
  <c r="H15" i="5"/>
  <c r="K15" i="5"/>
  <c r="C15" i="5"/>
  <c r="J14" i="5"/>
  <c r="H14" i="5"/>
  <c r="K14" i="5"/>
  <c r="C14" i="5"/>
  <c r="J13" i="5"/>
  <c r="H13" i="5"/>
  <c r="K13" i="5"/>
  <c r="C13" i="5"/>
  <c r="J12" i="5"/>
  <c r="H12" i="5"/>
  <c r="K12" i="5"/>
  <c r="C12" i="5"/>
  <c r="J11" i="5"/>
  <c r="H11" i="5"/>
  <c r="K11" i="5"/>
  <c r="C11" i="5"/>
  <c r="J10" i="5"/>
  <c r="H10" i="5"/>
  <c r="K10" i="5"/>
  <c r="C10" i="5"/>
  <c r="J9" i="5"/>
  <c r="H9" i="5"/>
  <c r="K9" i="5"/>
  <c r="C9" i="5"/>
  <c r="J8" i="5"/>
  <c r="H8" i="5"/>
  <c r="K8" i="5"/>
  <c r="C8" i="5"/>
  <c r="J7" i="5"/>
  <c r="H7" i="5"/>
  <c r="K7" i="5"/>
  <c r="C7" i="5"/>
  <c r="J6" i="5"/>
  <c r="H6" i="5"/>
  <c r="K6" i="5"/>
  <c r="C6" i="5"/>
  <c r="E3" i="2" l="1"/>
  <c r="E6" i="2"/>
  <c r="G9" i="2"/>
  <c r="E3" i="3"/>
  <c r="E6" i="3"/>
  <c r="E10" i="3"/>
  <c r="M8" i="1"/>
  <c r="E9" i="4" l="1"/>
  <c r="E10" i="2"/>
  <c r="K254" i="1"/>
  <c r="J254" i="1"/>
  <c r="I254" i="1"/>
  <c r="A254" i="1"/>
  <c r="B25" i="4"/>
  <c r="E11" i="3" l="1"/>
  <c r="E11" i="4"/>
  <c r="G13" i="4" s="1"/>
  <c r="E10" i="4"/>
  <c r="E11" i="2"/>
  <c r="G12" i="2" s="1"/>
  <c r="E12" i="4" l="1"/>
  <c r="E13" i="4"/>
  <c r="H13" i="4" s="1"/>
  <c r="C20" i="4"/>
  <c r="E14" i="4"/>
  <c r="E15" i="4" s="1"/>
  <c r="E5" i="4" s="1"/>
  <c r="C22" i="4"/>
  <c r="G5" i="2"/>
  <c r="E12" i="2"/>
  <c r="E14" i="3"/>
  <c r="E13" i="3"/>
  <c r="E12" i="3"/>
  <c r="G13" i="3"/>
  <c r="C19" i="3" l="1"/>
  <c r="C21" i="3"/>
  <c r="C23" i="3"/>
  <c r="C25" i="3"/>
  <c r="C27" i="3"/>
  <c r="C29" i="3"/>
  <c r="C31" i="3"/>
  <c r="C33" i="3"/>
  <c r="C35" i="3"/>
  <c r="C37" i="3"/>
  <c r="C39" i="3"/>
  <c r="C41" i="3"/>
  <c r="C43" i="3"/>
  <c r="C20" i="3"/>
  <c r="C22" i="3"/>
  <c r="C24" i="3"/>
  <c r="C26" i="3"/>
  <c r="C28" i="3"/>
  <c r="C30" i="3"/>
  <c r="C32" i="3"/>
  <c r="C34" i="3"/>
  <c r="C36" i="3"/>
  <c r="C38" i="3"/>
  <c r="C40" i="3"/>
  <c r="C42" i="3"/>
  <c r="C18" i="3"/>
  <c r="C44" i="3" s="1"/>
  <c r="C15" i="2"/>
  <c r="C16" i="2"/>
  <c r="C22" i="2" s="1"/>
  <c r="E5" i="2"/>
  <c r="C20" i="2"/>
  <c r="C18" i="2"/>
  <c r="C21" i="2"/>
  <c r="C19" i="2"/>
  <c r="C17" i="2"/>
  <c r="C19" i="4"/>
  <c r="E15" i="3"/>
  <c r="C18" i="4"/>
  <c r="C23" i="4"/>
  <c r="C21" i="4"/>
  <c r="C24" i="4"/>
  <c r="G15" i="4"/>
  <c r="H15" i="4" s="1"/>
  <c r="H5" i="2"/>
  <c r="E5" i="3"/>
  <c r="H13" i="3"/>
  <c r="G15" i="3"/>
  <c r="G5" i="3" s="1"/>
  <c r="C25" i="4" l="1"/>
  <c r="G5" i="4"/>
  <c r="H5" i="4" s="1"/>
  <c r="H5" i="3"/>
</calcChain>
</file>

<file path=xl/sharedStrings.xml><?xml version="1.0" encoding="utf-8"?>
<sst xmlns="http://schemas.openxmlformats.org/spreadsheetml/2006/main" count="1548" uniqueCount="401">
  <si>
    <t>PHƯƠNG ÁN DÒNG TIỀN 
THANH TOÁN THÔNG THƯỜNG VÀ NHẬN HỖ TRỢ LÃI SUẤT</t>
  </si>
  <si>
    <t xml:space="preserve">Mã căn </t>
  </si>
  <si>
    <t>Đơn vị</t>
  </si>
  <si>
    <t>Hướng nhà</t>
  </si>
  <si>
    <t>Diện tích đất</t>
  </si>
  <si>
    <t>m2</t>
  </si>
  <si>
    <t>Giá bán chưa VAT</t>
  </si>
  <si>
    <t>vnd</t>
  </si>
  <si>
    <t xml:space="preserve">VAT </t>
  </si>
  <si>
    <t xml:space="preserve">Tổng giá bao gồm VAT </t>
  </si>
  <si>
    <t>Các đợt</t>
  </si>
  <si>
    <t>% Thanh toán</t>
  </si>
  <si>
    <t>Số Tiền</t>
  </si>
  <si>
    <t>Ngày đến hạn dự kiến</t>
  </si>
  <si>
    <t>Ghi chú</t>
  </si>
  <si>
    <t>Đặt cọc</t>
  </si>
  <si>
    <t>Ngay khi đặt cọc</t>
  </si>
  <si>
    <t>Đợt 1</t>
  </si>
  <si>
    <t>Ký HĐMB (7 ngày kể từ thời điểm đặt cọc)</t>
  </si>
  <si>
    <t>Đợt 2</t>
  </si>
  <si>
    <t>Đợt 3</t>
  </si>
  <si>
    <r>
      <t xml:space="preserve">Đóng </t>
    </r>
    <r>
      <rPr>
        <b/>
        <sz val="12"/>
        <color theme="1"/>
        <rFont val="Calibri"/>
        <family val="2"/>
        <scheme val="minor"/>
      </rPr>
      <t>phí bảo trì</t>
    </r>
    <r>
      <rPr>
        <sz val="12"/>
        <color theme="1"/>
        <rFont val="Calibri"/>
        <family val="2"/>
        <scheme val="minor"/>
      </rPr>
      <t xml:space="preserve"> khi nhận nhà</t>
    </r>
  </si>
  <si>
    <t>Đợt 4</t>
  </si>
  <si>
    <t>Tổng</t>
  </si>
  <si>
    <t>PHƯƠNG ÁN DÒNG TIỀN 
TRẢ CHẬM 12 THÁNG</t>
  </si>
  <si>
    <t>VAT</t>
  </si>
  <si>
    <t>Giá bán chưa VAT mới</t>
  </si>
  <si>
    <t>VAT mới</t>
  </si>
  <si>
    <t>Đợt 5</t>
  </si>
  <si>
    <t>Đợt 6</t>
  </si>
  <si>
    <t>Đợt 7</t>
  </si>
  <si>
    <t>Đợt 8</t>
  </si>
  <si>
    <t>Đợt 9</t>
  </si>
  <si>
    <t>Đợt 10</t>
  </si>
  <si>
    <t>Đợt 11</t>
  </si>
  <si>
    <t>Đợt 12</t>
  </si>
  <si>
    <t>Đợt 13</t>
  </si>
  <si>
    <t>Đợt 14</t>
  </si>
  <si>
    <t>Đợt 15</t>
  </si>
  <si>
    <t>Đợt 16</t>
  </si>
  <si>
    <t>PHƯƠNG ÁN DÒNG TIỀN 
THANH TOÁN THÔNG THƯỜNG (KHÔNG NHẬN HỖ TRỢ LÃI SUẤT)</t>
  </si>
  <si>
    <t>% thanh toán</t>
  </si>
  <si>
    <t>1 tháng sau</t>
  </si>
  <si>
    <t>1 tháng sau hoặc 10 ngày kể từ TB bàn giao, tùy thời điểm nào đến sau</t>
  </si>
  <si>
    <t>10 ngày kể từ ngày có thông báo sổ đỏ</t>
  </si>
  <si>
    <r>
      <t xml:space="preserve">Đóng 100% </t>
    </r>
    <r>
      <rPr>
        <b/>
        <sz val="12"/>
        <color theme="1"/>
        <rFont val="Calibri"/>
        <family val="2"/>
        <scheme val="minor"/>
      </rPr>
      <t xml:space="preserve">phí bảo trì </t>
    </r>
    <r>
      <rPr>
        <sz val="12"/>
        <color theme="1"/>
        <rFont val="Calibri"/>
        <family val="2"/>
        <scheme val="minor"/>
      </rPr>
      <t>khi nhận nhà</t>
    </r>
  </si>
  <si>
    <t>Đợt 17</t>
  </si>
  <si>
    <t>Đợt 18</t>
  </si>
  <si>
    <t>Đợt 19</t>
  </si>
  <si>
    <t>Đợt 20</t>
  </si>
  <si>
    <t>Đợt 21</t>
  </si>
  <si>
    <t>Đợt 22</t>
  </si>
  <si>
    <t>Đợt 23</t>
  </si>
  <si>
    <t>Đợt 24</t>
  </si>
  <si>
    <t>Đợt 25</t>
  </si>
  <si>
    <t>Đợt 26</t>
  </si>
  <si>
    <t>Thông báo cấp Giấy chứng nhận quyền sở hữu</t>
  </si>
  <si>
    <t>Chiết khấu 5%</t>
  </si>
  <si>
    <t>Chiết khấu 2%</t>
  </si>
  <si>
    <t>Phí bảo trì 2% giá trước VAT</t>
  </si>
  <si>
    <t>C</t>
  </si>
  <si>
    <t>05</t>
  </si>
  <si>
    <t>CT1-C-05-05</t>
  </si>
  <si>
    <t>CT1-C-05-07</t>
  </si>
  <si>
    <t>CT1-C-05-08</t>
  </si>
  <si>
    <t>CT1-C-05-09</t>
  </si>
  <si>
    <t>06</t>
  </si>
  <si>
    <t>CT1-C-06-03</t>
  </si>
  <si>
    <t>CT1-C-06-04</t>
  </si>
  <si>
    <t>CT1-C-06-10</t>
  </si>
  <si>
    <t>07</t>
  </si>
  <si>
    <t>CT1-C-07-03</t>
  </si>
  <si>
    <t>CT1-C-07-04</t>
  </si>
  <si>
    <t>CT1-C-07-08</t>
  </si>
  <si>
    <t>CT1-C-07-10</t>
  </si>
  <si>
    <t>CT1-C-07-11</t>
  </si>
  <si>
    <t>08</t>
  </si>
  <si>
    <t>CT1-C-08-03</t>
  </si>
  <si>
    <t>CT1-C-08-04</t>
  </si>
  <si>
    <t>CT1-C-08-06</t>
  </si>
  <si>
    <t>CT1-C-08-09</t>
  </si>
  <si>
    <t>09</t>
  </si>
  <si>
    <t>CT1-C-09-02</t>
  </si>
  <si>
    <t>CT1-C-09-03</t>
  </si>
  <si>
    <t>CT1-C-09-04</t>
  </si>
  <si>
    <t>CT1-C-09-08</t>
  </si>
  <si>
    <t>CT1-C-09-09</t>
  </si>
  <si>
    <t>CT1-C-09-10</t>
  </si>
  <si>
    <t>CT1-C-09-11</t>
  </si>
  <si>
    <t>10</t>
  </si>
  <si>
    <t>CT1-C-10-06</t>
  </si>
  <si>
    <t>CT1-C-10-08</t>
  </si>
  <si>
    <t>CT1-C-10-10</t>
  </si>
  <si>
    <t>11</t>
  </si>
  <si>
    <t>CT1-C-11-02</t>
  </si>
  <si>
    <t>CT1-C-11-03</t>
  </si>
  <si>
    <t>CT1-C-11-08</t>
  </si>
  <si>
    <t>CT1-C-11-09</t>
  </si>
  <si>
    <t>CT1-C-11-10</t>
  </si>
  <si>
    <t>CT1-C-11-11</t>
  </si>
  <si>
    <t>12</t>
  </si>
  <si>
    <t>CT1-C-12-02</t>
  </si>
  <si>
    <t>CT1-C-12-03</t>
  </si>
  <si>
    <t>CT1-C-12-08</t>
  </si>
  <si>
    <t>CT1-C-12-11</t>
  </si>
  <si>
    <t>CT1-C-12A-03</t>
  </si>
  <si>
    <t>CT1-C-12A-11</t>
  </si>
  <si>
    <t>14</t>
  </si>
  <si>
    <t>CT1-C-14-02</t>
  </si>
  <si>
    <t>CT1-C-14-03</t>
  </si>
  <si>
    <t>CT1-C-14-04</t>
  </si>
  <si>
    <t>CT1-C-14-06</t>
  </si>
  <si>
    <t>CT1-C-14-08</t>
  </si>
  <si>
    <t>CT1-C-14-09</t>
  </si>
  <si>
    <t>CT1-C-14-10</t>
  </si>
  <si>
    <t>CT1-C-14-11</t>
  </si>
  <si>
    <t>15</t>
  </si>
  <si>
    <t>CT1-C-15-06</t>
  </si>
  <si>
    <t>CT1-C-15-11</t>
  </si>
  <si>
    <t>16</t>
  </si>
  <si>
    <t>CT1-C-16-11</t>
  </si>
  <si>
    <t>17</t>
  </si>
  <si>
    <t>CT1-C-17-02</t>
  </si>
  <si>
    <t>CT1-C-17-03</t>
  </si>
  <si>
    <t>CT1-C-17-11</t>
  </si>
  <si>
    <t>18</t>
  </si>
  <si>
    <t>CT1-C-18-02</t>
  </si>
  <si>
    <t>19</t>
  </si>
  <si>
    <t>CT1-C-19-06</t>
  </si>
  <si>
    <t>CT1-C-19-11</t>
  </si>
  <si>
    <t>20</t>
  </si>
  <si>
    <t>CT1-C-20-08</t>
  </si>
  <si>
    <t>CT1-C-20-09</t>
  </si>
  <si>
    <t>21</t>
  </si>
  <si>
    <t>CT1-C-21-02</t>
  </si>
  <si>
    <t>CT1-C-21-10</t>
  </si>
  <si>
    <t>CT1-C-21-11</t>
  </si>
  <si>
    <t>22</t>
  </si>
  <si>
    <t>CT1-C-22-02</t>
  </si>
  <si>
    <t>CT1-C-22-10</t>
  </si>
  <si>
    <t>CT1-C-22-11</t>
  </si>
  <si>
    <t>23</t>
  </si>
  <si>
    <t>CT1-C-23-02</t>
  </si>
  <si>
    <t>CT1-C-23-10</t>
  </si>
  <si>
    <t>CT1-C-23-11</t>
  </si>
  <si>
    <t>24</t>
  </si>
  <si>
    <t>CT1-C-24-02</t>
  </si>
  <si>
    <t>CT1-C-24-10</t>
  </si>
  <si>
    <t>CT1-C-24-11</t>
  </si>
  <si>
    <t>25</t>
  </si>
  <si>
    <t>CT1-C-25-02</t>
  </si>
  <si>
    <t>CT1-C-25-06</t>
  </si>
  <si>
    <t>CT1-C-25-11</t>
  </si>
  <si>
    <t>26</t>
  </si>
  <si>
    <t>27</t>
  </si>
  <si>
    <t>CT1-C-27-02</t>
  </si>
  <si>
    <t>CT1-C-27-11</t>
  </si>
  <si>
    <t>28</t>
  </si>
  <si>
    <t>CT1-C-28-02</t>
  </si>
  <si>
    <t>CT1-C-28-11</t>
  </si>
  <si>
    <t>29</t>
  </si>
  <si>
    <t>CT1-C-29-02</t>
  </si>
  <si>
    <t>CT1-C-29-11</t>
  </si>
  <si>
    <t>30</t>
  </si>
  <si>
    <t>CT1-C-30-02</t>
  </si>
  <si>
    <t>CT1-C-30-11</t>
  </si>
  <si>
    <t>31</t>
  </si>
  <si>
    <t>CT1-C-31-01</t>
  </si>
  <si>
    <t xml:space="preserve">Tổng giá đã VAT + phí bảo trì </t>
  </si>
  <si>
    <t xml:space="preserve">Tổng giá Đã VAT + phí bảo trì </t>
  </si>
  <si>
    <t>Đông Nam</t>
  </si>
  <si>
    <t>Tây Nam</t>
  </si>
  <si>
    <t>STT
No</t>
  </si>
  <si>
    <t>Tòa
Block</t>
  </si>
  <si>
    <t>Tầng
Floor</t>
  </si>
  <si>
    <t>Số căn
Unit Number</t>
  </si>
  <si>
    <t>Loại thiết kế
Design</t>
  </si>
  <si>
    <t>Hướng Ban công
Balcony Orientation</t>
  </si>
  <si>
    <t>Diện tích
Area</t>
  </si>
  <si>
    <t>Giá mua trước Thuế GTGT
Listed Selling Price before VAT</t>
  </si>
  <si>
    <r>
      <t xml:space="preserve">Thuế GTGT
</t>
    </r>
    <r>
      <rPr>
        <b/>
        <i/>
        <sz val="10"/>
        <color theme="1"/>
        <rFont val="Arial"/>
        <family val="2"/>
      </rPr>
      <t>VAT</t>
    </r>
  </si>
  <si>
    <r>
      <t xml:space="preserve">Giá Mua Sau Thuế
</t>
    </r>
    <r>
      <rPr>
        <b/>
        <sz val="10"/>
        <color indexed="8"/>
        <rFont val="Arial"/>
        <family val="2"/>
      </rPr>
      <t>Price Incl. VAT</t>
    </r>
  </si>
  <si>
    <t>Remarks</t>
  </si>
  <si>
    <t>Căn hộ
Unit</t>
  </si>
  <si>
    <t>Sân vườn
Extra land</t>
  </si>
  <si>
    <t>A</t>
  </si>
  <si>
    <t>CT1-A-05-02</t>
  </si>
  <si>
    <t>A1-1</t>
  </si>
  <si>
    <t>Đông Bắc</t>
  </si>
  <si>
    <t>CT1-A-05-06</t>
  </si>
  <si>
    <t>A2-1</t>
  </si>
  <si>
    <t>CT1-A-05-07</t>
  </si>
  <si>
    <t>B2-2</t>
  </si>
  <si>
    <t>CT1-A-06-02</t>
  </si>
  <si>
    <t>Oversea Sold</t>
  </si>
  <si>
    <t>CT1-A-06-03</t>
  </si>
  <si>
    <t>C3-1</t>
  </si>
  <si>
    <t>CT1-A-06-04</t>
  </si>
  <si>
    <t>C4-1</t>
  </si>
  <si>
    <t>CT1-A-06-06</t>
  </si>
  <si>
    <t>CT1-A-06-08</t>
  </si>
  <si>
    <t>C5-1</t>
  </si>
  <si>
    <t>Tây Bắc</t>
  </si>
  <si>
    <t>CT1-A-06-10</t>
  </si>
  <si>
    <t>C1-1</t>
  </si>
  <si>
    <t>CT1-A-07-06</t>
  </si>
  <si>
    <t>CT1-A-07-08</t>
  </si>
  <si>
    <t>CT1-A-07-10</t>
  </si>
  <si>
    <t>CT1-A-08-03</t>
  </si>
  <si>
    <t>C3</t>
  </si>
  <si>
    <t>CT1-A-08-04</t>
  </si>
  <si>
    <t>C4</t>
  </si>
  <si>
    <t>CT1-A-08-11</t>
  </si>
  <si>
    <t>C2</t>
  </si>
  <si>
    <t>CT1-A-09-04</t>
  </si>
  <si>
    <t>CT1-A-09-06</t>
  </si>
  <si>
    <t>A2</t>
  </si>
  <si>
    <t>CT1-A-09-08</t>
  </si>
  <si>
    <t>C5</t>
  </si>
  <si>
    <t>CT1-A-09-11</t>
  </si>
  <si>
    <t>CT1-A-10-02</t>
  </si>
  <si>
    <t>A1</t>
  </si>
  <si>
    <t>CT1-A-10-08</t>
  </si>
  <si>
    <t>CT1-A-11-01</t>
  </si>
  <si>
    <t>B1</t>
  </si>
  <si>
    <t>Authority</t>
  </si>
  <si>
    <t>CT1-A-11-02</t>
  </si>
  <si>
    <t>CT1-A-11-03</t>
  </si>
  <si>
    <t>CT1-A-11-04</t>
  </si>
  <si>
    <t>CT1-A-11-06</t>
  </si>
  <si>
    <t>CT1-A-11-08</t>
  </si>
  <si>
    <t>CT1-A-11-11</t>
  </si>
  <si>
    <t>CT1-A-12-02</t>
  </si>
  <si>
    <t>CT1-A-12-03</t>
  </si>
  <si>
    <t>CT1-A-12-04</t>
  </si>
  <si>
    <t>CT1-A-12-06</t>
  </si>
  <si>
    <t>CT1-A-12A-03</t>
  </si>
  <si>
    <t>CT1-A-12A-04</t>
  </si>
  <si>
    <t>CT1-A-12A-06</t>
  </si>
  <si>
    <t>CT1-A-12A-08</t>
  </si>
  <si>
    <t>CT1-A-14-04</t>
  </si>
  <si>
    <t>CT1-A-14-06</t>
  </si>
  <si>
    <t>CT1-A-18-03</t>
  </si>
  <si>
    <t>CT1-A-18-04</t>
  </si>
  <si>
    <t>CT1-A-18-06</t>
  </si>
  <si>
    <t>CT1-A-18-11</t>
  </si>
  <si>
    <t>CT1-A-20-01</t>
  </si>
  <si>
    <t>CT1-A-20-04</t>
  </si>
  <si>
    <t>CT1-A-20-09</t>
  </si>
  <si>
    <t>CT1-A-21-03</t>
  </si>
  <si>
    <t>CT1-A-21-04</t>
  </si>
  <si>
    <t>CT1-A-21-06</t>
  </si>
  <si>
    <t>CT1-A-22-06</t>
  </si>
  <si>
    <t>CT1-A-23-06</t>
  </si>
  <si>
    <t>CT1-A-23-11</t>
  </si>
  <si>
    <t>CT1-A-26-06</t>
  </si>
  <si>
    <t>CT1-A-27-03</t>
  </si>
  <si>
    <t>CT1-A-27-06</t>
  </si>
  <si>
    <t>CT1-A-27-11</t>
  </si>
  <si>
    <t>CT1-A-28-04</t>
  </si>
  <si>
    <t>CT1-A-29-03</t>
  </si>
  <si>
    <t>CT1-A-29-06</t>
  </si>
  <si>
    <t>CT1-A-30-03</t>
  </si>
  <si>
    <t>CT1-A-30-11</t>
  </si>
  <si>
    <t>CT1-A-31-03</t>
  </si>
  <si>
    <t>CT1-A-31-11</t>
  </si>
  <si>
    <t>32</t>
  </si>
  <si>
    <t>CT1-A-32-03</t>
  </si>
  <si>
    <t>CT1-A-32-04</t>
  </si>
  <si>
    <t>B</t>
  </si>
  <si>
    <t>CT1-B-05-04</t>
  </si>
  <si>
    <t>CT1-B-05-08</t>
  </si>
  <si>
    <t>CT1-B-06-03</t>
  </si>
  <si>
    <t>CT1-B-06-08</t>
  </si>
  <si>
    <t>CT1-B-06-11</t>
  </si>
  <si>
    <t>C2-1</t>
  </si>
  <si>
    <t>CT1-B-07-03</t>
  </si>
  <si>
    <t>CT1-B-07-04</t>
  </si>
  <si>
    <t>CT1-B-07-08</t>
  </si>
  <si>
    <t>CT1-B-07-10</t>
  </si>
  <si>
    <t>CT1-B-07-11</t>
  </si>
  <si>
    <t>CT1-B-08-02</t>
  </si>
  <si>
    <t>CT1-B-08-03</t>
  </si>
  <si>
    <t>CT1-B-08-08</t>
  </si>
  <si>
    <t>CT1-B-08-11</t>
  </si>
  <si>
    <t>CT1-B-09-02</t>
  </si>
  <si>
    <t>CT1-B-09-03</t>
  </si>
  <si>
    <t>CT1-B-09-06</t>
  </si>
  <si>
    <t>CT1-B-09-07</t>
  </si>
  <si>
    <t>CT1-B-09-08</t>
  </si>
  <si>
    <t>CT1-B-09-11</t>
  </si>
  <si>
    <t>CT1-B-10-06</t>
  </si>
  <si>
    <t>CT1-B-10-08</t>
  </si>
  <si>
    <t>CT1-B-11-06</t>
  </si>
  <si>
    <t>CT1-B-11-08</t>
  </si>
  <si>
    <t>CT1-B-11-10</t>
  </si>
  <si>
    <t>C1</t>
  </si>
  <si>
    <t>CT1-B-11-11</t>
  </si>
  <si>
    <t>CT1-B-12-06</t>
  </si>
  <si>
    <t>CT1-B-12-09</t>
  </si>
  <si>
    <t>CT1-B-12-10</t>
  </si>
  <si>
    <t>CT1-B-12A-03</t>
  </si>
  <si>
    <t>CT1-B-12A-04</t>
  </si>
  <si>
    <t>CT1-B-12A-10</t>
  </si>
  <si>
    <t>CT1-B-12A-11</t>
  </si>
  <si>
    <t>CT1-B-14-02</t>
  </si>
  <si>
    <t>CT1-B-14-03</t>
  </si>
  <si>
    <t>CT1-B-14-06</t>
  </si>
  <si>
    <t>CT1-B-14-07</t>
  </si>
  <si>
    <t>CT1-B-14-08</t>
  </si>
  <si>
    <t>CT1-B-14-09</t>
  </si>
  <si>
    <t>CT1-B-14-10</t>
  </si>
  <si>
    <t>CT1-B-15-03</t>
  </si>
  <si>
    <t>CT1-B-15-09</t>
  </si>
  <si>
    <t>CT1-B-15-11</t>
  </si>
  <si>
    <t>CT1-B-17-06</t>
  </si>
  <si>
    <t>CT1-B-17-11</t>
  </si>
  <si>
    <t>CT1-B-18-11</t>
  </si>
  <si>
    <t>CT1-B-19-06</t>
  </si>
  <si>
    <t>CT1-B-19-11</t>
  </si>
  <si>
    <t>CT1-B-21-07</t>
  </si>
  <si>
    <t>CT1-B-21-08</t>
  </si>
  <si>
    <t>CT1-B-21-11</t>
  </si>
  <si>
    <t>CT1-B-22-06</t>
  </si>
  <si>
    <t>CT1-B-23-03</t>
  </si>
  <si>
    <t>CT1-B-23-06</t>
  </si>
  <si>
    <t>CT1-B-23-08</t>
  </si>
  <si>
    <t>CT1-B-24-02</t>
  </si>
  <si>
    <t>CT1-B-24-03</t>
  </si>
  <si>
    <t>CT1-B-24-06</t>
  </si>
  <si>
    <t>CT1-B-24-08</t>
  </si>
  <si>
    <t>CT1-B-25-02</t>
  </si>
  <si>
    <t>CT1-B-25-03</t>
  </si>
  <si>
    <t>CT1-B-25-04</t>
  </si>
  <si>
    <t>CT1-B-25-06</t>
  </si>
  <si>
    <t>CT1-B-25-08</t>
  </si>
  <si>
    <t>CT1-B-25-11</t>
  </si>
  <si>
    <t>CT1-B-26-03</t>
  </si>
  <si>
    <t>CT1-B-26-11</t>
  </si>
  <si>
    <t>CT1-B-27-03</t>
  </si>
  <si>
    <t>CT1-B-27-04</t>
  </si>
  <si>
    <t>CT1-B-27-06</t>
  </si>
  <si>
    <t>CT1-B-27-08</t>
  </si>
  <si>
    <t>CT1-B-27-11</t>
  </si>
  <si>
    <t>CT1-B-28-03</t>
  </si>
  <si>
    <t>CT1-B-28-06</t>
  </si>
  <si>
    <t>CT1-B-28-10</t>
  </si>
  <si>
    <t>CT1-B-28-11</t>
  </si>
  <si>
    <t>CT1-B-29-03</t>
  </si>
  <si>
    <t>CT1-B-29-04</t>
  </si>
  <si>
    <t>CT1-B-29-06</t>
  </si>
  <si>
    <t>CT1-B-29-08</t>
  </si>
  <si>
    <t>CT1-B-29-10</t>
  </si>
  <si>
    <t>CT1-B-29-11</t>
  </si>
  <si>
    <t>CT1-B-30-03</t>
  </si>
  <si>
    <t>CT1-B-30-04</t>
  </si>
  <si>
    <t>CT1-B-30-06</t>
  </si>
  <si>
    <t>CT1-B-30-08</t>
  </si>
  <si>
    <t>CT1-B-30-10</t>
  </si>
  <si>
    <t>CT1-B-30-11</t>
  </si>
  <si>
    <t>CT1-B-31-06</t>
  </si>
  <si>
    <t>CT1-B-31-08</t>
  </si>
  <si>
    <t>CT1-B-32-02</t>
  </si>
  <si>
    <t>CT1-B-32-06</t>
  </si>
  <si>
    <t>CT1-B-32-08</t>
  </si>
  <si>
    <t>33</t>
  </si>
  <si>
    <t>CT1-B-33-03</t>
  </si>
  <si>
    <t>CT1-B-33-06</t>
  </si>
  <si>
    <t>CT1-B-33-10</t>
  </si>
  <si>
    <t>CT1-B-33-11</t>
  </si>
  <si>
    <t>34</t>
  </si>
  <si>
    <t>CT1-B-34-02</t>
  </si>
  <si>
    <t>CT1-B-34-06</t>
  </si>
  <si>
    <t>CT1-B-34-08</t>
  </si>
  <si>
    <t>A2-2</t>
  </si>
  <si>
    <t>Request to change unit to CT1-C-16-03</t>
  </si>
  <si>
    <t>PH-2</t>
  </si>
  <si>
    <t>Tổng cộng 245 căn/ Total 245 units</t>
  </si>
  <si>
    <t>PRICE LIST OF CT1 BALANCE UNITS (246 UNITS)</t>
  </si>
  <si>
    <t>Date: 25/06/2019</t>
  </si>
  <si>
    <t>Đơn giá (đồng/m2)</t>
  </si>
  <si>
    <t>Giá xây dựng</t>
  </si>
  <si>
    <t>Giá đất</t>
  </si>
  <si>
    <t>Tiền sử dụng đất</t>
  </si>
  <si>
    <t>BẢNG GIÁ THE ZEN 24/02/2020</t>
  </si>
  <si>
    <t>STT</t>
  </si>
  <si>
    <t>Mã căn</t>
  </si>
  <si>
    <t>Hướng căn</t>
  </si>
  <si>
    <t>Loại thiết kế</t>
  </si>
  <si>
    <t>Diện tích</t>
  </si>
  <si>
    <t>Sân vườn</t>
  </si>
  <si>
    <t>Giá mới</t>
  </si>
  <si>
    <t>Trước VAT</t>
  </si>
  <si>
    <t>Sau VAT</t>
  </si>
  <si>
    <t>USD</t>
  </si>
  <si>
    <t>VND</t>
  </si>
  <si>
    <t>65% vay</t>
  </si>
  <si>
    <t>check</t>
  </si>
  <si>
    <t>10 ngày kể từ ngày có thông báo về việc cấp chứng nhận quyền sử dụng đất</t>
  </si>
  <si>
    <t>NGÂN HÀNG GIẢI NGÂN TỪ ĐỢT 3</t>
  </si>
  <si>
    <t>Tiến độ theo CSBH từ 01/05/2020 - 30/06/2020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</si>
</sst>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_(* #,##0_);_(* \(#,##0\);_(* &quot;-&quot;??_);_(@_)"/>
    <numFmt numFmtId="166" formatCode="#,##0\ &quot;₫&quot;"/>
    <numFmt numFmtId="167" formatCode="_(* #,##0.00_);_(* \(#,##0.00\);_(* &quot;-&quot;_);_(@_)"/>
    <numFmt numFmtId="169" formatCode="_-* #,##0\ _₫_-;\-* #,##0\ _₫_-;_-* &quot;-&quot;??\ _₫_-;_-@_-"/>
  </numFmts>
  <fonts count="2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VNI-Aptima"/>
    </font>
    <font>
      <sz val="10"/>
      <name val="VNI-Times"/>
    </font>
    <font>
      <b/>
      <sz val="10"/>
      <color rgb="FF000000"/>
      <name val="Times New Roman"/>
      <family val="1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rgb="FFC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37" fontId="4" fillId="3" borderId="5" xfId="1" applyNumberFormat="1" applyFont="1" applyFill="1" applyBorder="1" applyAlignment="1">
      <alignment horizontal="center" vertical="center" wrapText="1"/>
    </xf>
    <xf numFmtId="9" fontId="4" fillId="3" borderId="5" xfId="2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65" fontId="5" fillId="3" borderId="1" xfId="4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5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9" fontId="6" fillId="3" borderId="1" xfId="2" applyNumberFormat="1" applyFont="1" applyFill="1" applyBorder="1" applyAlignment="1">
      <alignment horizontal="center" vertical="center" wrapText="1"/>
    </xf>
    <xf numFmtId="14" fontId="5" fillId="3" borderId="1" xfId="3" quotePrefix="1" applyNumberFormat="1" applyFont="1" applyFill="1" applyBorder="1" applyAlignment="1">
      <alignment horizontal="center" vertical="center" wrapText="1"/>
    </xf>
    <xf numFmtId="166" fontId="5" fillId="3" borderId="5" xfId="5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6" fillId="6" borderId="1" xfId="1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37" fontId="4" fillId="3" borderId="5" xfId="1" applyNumberFormat="1" applyFont="1" applyFill="1" applyBorder="1" applyAlignment="1">
      <alignment horizontal="center" vertical="center"/>
    </xf>
    <xf numFmtId="165" fontId="5" fillId="3" borderId="5" xfId="5" applyNumberFormat="1" applyFont="1" applyFill="1" applyBorder="1" applyAlignment="1">
      <alignment horizontal="left" vertical="center"/>
    </xf>
    <xf numFmtId="0" fontId="5" fillId="3" borderId="5" xfId="3" applyFont="1" applyFill="1" applyBorder="1" applyAlignment="1">
      <alignment horizontal="center" vertical="center" wrapText="1"/>
    </xf>
    <xf numFmtId="14" fontId="5" fillId="3" borderId="1" xfId="3" quotePrefix="1" applyNumberFormat="1" applyFont="1" applyFill="1" applyBorder="1" applyAlignment="1">
      <alignment horizontal="center" vertical="center"/>
    </xf>
    <xf numFmtId="166" fontId="5" fillId="3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37" fontId="6" fillId="0" borderId="1" xfId="4" applyNumberFormat="1" applyFont="1" applyFill="1" applyBorder="1" applyAlignment="1">
      <alignment horizontal="right" vertical="center"/>
    </xf>
    <xf numFmtId="37" fontId="6" fillId="0" borderId="1" xfId="4" applyNumberFormat="1" applyFont="1" applyFill="1" applyBorder="1" applyAlignment="1">
      <alignment horizontal="center" vertical="center"/>
    </xf>
    <xf numFmtId="165" fontId="6" fillId="0" borderId="1" xfId="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6" fillId="3" borderId="5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top"/>
    </xf>
    <xf numFmtId="43" fontId="10" fillId="7" borderId="1" xfId="6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6" borderId="1" xfId="0" applyFont="1" applyFill="1" applyBorder="1" applyAlignment="1">
      <alignment horizontal="center"/>
    </xf>
    <xf numFmtId="3" fontId="13" fillId="6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3" fontId="10" fillId="7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/>
    </xf>
    <xf numFmtId="3" fontId="10" fillId="7" borderId="1" xfId="6" applyNumberFormat="1" applyFont="1" applyFill="1" applyBorder="1" applyAlignment="1">
      <alignment horizontal="center" vertical="center"/>
    </xf>
    <xf numFmtId="3" fontId="10" fillId="7" borderId="1" xfId="6" applyNumberFormat="1" applyFont="1" applyFill="1" applyBorder="1" applyAlignment="1">
      <alignment horizontal="center" vertical="center" wrapText="1"/>
    </xf>
    <xf numFmtId="3" fontId="10" fillId="7" borderId="5" xfId="6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vertical="top"/>
    </xf>
    <xf numFmtId="41" fontId="4" fillId="6" borderId="1" xfId="1" applyNumberFormat="1" applyFont="1" applyFill="1" applyBorder="1" applyAlignment="1">
      <alignment horizontal="center" vertical="center" wrapText="1"/>
    </xf>
    <xf numFmtId="165" fontId="5" fillId="6" borderId="1" xfId="1" applyNumberFormat="1" applyFont="1" applyFill="1" applyBorder="1" applyAlignment="1">
      <alignment horizontal="center" vertical="center" wrapText="1"/>
    </xf>
    <xf numFmtId="41" fontId="5" fillId="6" borderId="1" xfId="1" applyNumberFormat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 vertical="center" wrapText="1"/>
    </xf>
    <xf numFmtId="41" fontId="3" fillId="6" borderId="1" xfId="1" applyNumberFormat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vertical="center" wrapText="1"/>
    </xf>
    <xf numFmtId="3" fontId="10" fillId="7" borderId="1" xfId="0" applyNumberFormat="1" applyFont="1" applyFill="1" applyBorder="1" applyAlignment="1">
      <alignment horizontal="center" vertical="center"/>
    </xf>
    <xf numFmtId="41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165" fontId="18" fillId="8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65" fontId="19" fillId="0" borderId="1" xfId="1" applyNumberFormat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18" fillId="0" borderId="1" xfId="1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41" fontId="4" fillId="0" borderId="2" xfId="1" applyNumberFormat="1" applyFont="1" applyFill="1" applyBorder="1" applyAlignment="1">
      <alignment horizontal="left" vertical="center" wrapText="1"/>
    </xf>
    <xf numFmtId="41" fontId="4" fillId="0" borderId="3" xfId="1" applyNumberFormat="1" applyFont="1" applyFill="1" applyBorder="1" applyAlignment="1">
      <alignment horizontal="left" vertical="center" wrapText="1"/>
    </xf>
    <xf numFmtId="41" fontId="4" fillId="0" borderId="4" xfId="1" applyNumberFormat="1" applyFont="1" applyFill="1" applyBorder="1" applyAlignment="1">
      <alignment horizontal="left" vertical="center" wrapText="1"/>
    </xf>
    <xf numFmtId="41" fontId="4" fillId="0" borderId="1" xfId="1" applyNumberFormat="1" applyFont="1" applyFill="1" applyBorder="1" applyAlignment="1">
      <alignment horizontal="left" vertical="center" wrapText="1"/>
    </xf>
    <xf numFmtId="41" fontId="4" fillId="3" borderId="1" xfId="1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1" fontId="4" fillId="3" borderId="2" xfId="1" applyNumberFormat="1" applyFont="1" applyFill="1" applyBorder="1" applyAlignment="1">
      <alignment horizontal="left" vertical="center" wrapText="1"/>
    </xf>
    <xf numFmtId="41" fontId="4" fillId="3" borderId="3" xfId="1" applyNumberFormat="1" applyFont="1" applyFill="1" applyBorder="1" applyAlignment="1">
      <alignment horizontal="left" vertical="center" wrapText="1"/>
    </xf>
    <xf numFmtId="41" fontId="4" fillId="3" borderId="4" xfId="1" applyNumberFormat="1" applyFont="1" applyFill="1" applyBorder="1" applyAlignment="1">
      <alignment horizontal="left" vertical="center" wrapText="1"/>
    </xf>
    <xf numFmtId="41" fontId="3" fillId="3" borderId="1" xfId="1" applyNumberFormat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 wrapText="1"/>
    </xf>
    <xf numFmtId="43" fontId="10" fillId="7" borderId="6" xfId="6" applyFont="1" applyFill="1" applyBorder="1" applyAlignment="1">
      <alignment horizontal="center" vertical="center" wrapText="1"/>
    </xf>
    <xf numFmtId="43" fontId="10" fillId="7" borderId="5" xfId="6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3" fontId="10" fillId="7" borderId="1" xfId="0" applyNumberFormat="1" applyFont="1" applyFill="1" applyBorder="1" applyAlignment="1">
      <alignment horizontal="center" vertical="center"/>
    </xf>
    <xf numFmtId="165" fontId="10" fillId="7" borderId="1" xfId="6" applyNumberFormat="1" applyFont="1" applyFill="1" applyBorder="1" applyAlignment="1">
      <alignment horizontal="center" vertical="center" wrapText="1"/>
    </xf>
    <xf numFmtId="165" fontId="10" fillId="7" borderId="1" xfId="6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3" fontId="10" fillId="7" borderId="2" xfId="0" applyNumberFormat="1" applyFont="1" applyFill="1" applyBorder="1" applyAlignment="1">
      <alignment horizontal="center" vertical="center" wrapText="1"/>
    </xf>
    <xf numFmtId="3" fontId="10" fillId="7" borderId="4" xfId="0" applyNumberFormat="1" applyFont="1" applyFill="1" applyBorder="1" applyAlignment="1">
      <alignment horizontal="center" vertical="center" wrapText="1"/>
    </xf>
    <xf numFmtId="3" fontId="10" fillId="7" borderId="6" xfId="0" applyNumberFormat="1" applyFont="1" applyFill="1" applyBorder="1" applyAlignment="1">
      <alignment horizontal="center" vertical="center" wrapText="1"/>
    </xf>
    <xf numFmtId="3" fontId="10" fillId="7" borderId="5" xfId="0" applyNumberFormat="1" applyFont="1" applyFill="1" applyBorder="1" applyAlignment="1">
      <alignment horizontal="center" vertical="center" wrapText="1"/>
    </xf>
    <xf numFmtId="169" fontId="18" fillId="0" borderId="0" xfId="1" applyNumberFormat="1" applyFont="1" applyAlignment="1">
      <alignment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6"/>
    <cellStyle name="Comma_01 - NEW AA" xfId="5"/>
    <cellStyle name="Normal" xfId="0" builtinId="0"/>
    <cellStyle name="Normal_Forecast Repayment Schedule" xfId="4"/>
    <cellStyle name="Normal_YENHUNG" xfId="3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1133475</xdr:colOff>
      <xdr:row>252</xdr:row>
      <xdr:rowOff>19050</xdr:rowOff>
    </xdr:from>
    <xdr:ext cx="312137" cy="233205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214E549-3DEF-4E0D-8D3C-3E0097636034}"/>
            </a:ext>
          </a:extLst>
        </xdr:cNvPr>
        <xdr:cNvSpPr txBox="1"/>
      </xdr:nvSpPr>
      <xdr:spPr>
        <a:xfrm>
          <a:off x="4724400" y="41290875"/>
          <a:ext cx="31213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(*)</a:t>
          </a:r>
        </a:p>
      </xdr:txBody>
    </xdr:sp>
    <xdr:clientData/>
  </xdr:oneCellAnchor>
  <xdr:oneCellAnchor>
    <xdr:from>
      <xdr:col>0</xdr:col>
      <xdr:colOff>161925</xdr:colOff>
      <xdr:row>253</xdr:row>
      <xdr:rowOff>123825</xdr:rowOff>
    </xdr:from>
    <xdr:ext cx="312137" cy="233205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7209D16F-C2EF-4650-8E02-F405B16DF832}"/>
            </a:ext>
          </a:extLst>
        </xdr:cNvPr>
        <xdr:cNvSpPr txBox="1"/>
      </xdr:nvSpPr>
      <xdr:spPr>
        <a:xfrm>
          <a:off x="161925" y="41462325"/>
          <a:ext cx="31213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(*)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hhtl/Downloads/Phi&#7871;u%20T&#236;nh%20Gi&#225;%20The%20Zen%2024.0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ách vay Bank + HTLS 18T"/>
      <sheetName val="Trả chậm 24T"/>
      <sheetName val="Thanh toán thông thường"/>
      <sheetName val="BGC"/>
      <sheetName val="BG 246"/>
      <sheetName val="BG 24.02"/>
    </sheetNames>
    <sheetDataSet>
      <sheetData sheetId="0"/>
      <sheetData sheetId="1"/>
      <sheetData sheetId="2"/>
      <sheetData sheetId="3">
        <row r="5">
          <cell r="D5" t="str">
            <v>CT1-A-06-04</v>
          </cell>
          <cell r="E5" t="str">
            <v>C4-1</v>
          </cell>
          <cell r="F5" t="str">
            <v>Tây Nam</v>
          </cell>
          <cell r="G5">
            <v>98.73</v>
          </cell>
          <cell r="H5">
            <v>0</v>
          </cell>
          <cell r="I5">
            <v>3037724000</v>
          </cell>
          <cell r="J5">
            <v>287079446</v>
          </cell>
          <cell r="K5">
            <v>3324803446</v>
          </cell>
        </row>
        <row r="6">
          <cell r="D6" t="str">
            <v>CT1-A-07-08</v>
          </cell>
          <cell r="E6" t="str">
            <v>C5-1</v>
          </cell>
          <cell r="F6" t="str">
            <v>Tây Bắc</v>
          </cell>
          <cell r="G6">
            <v>105.65</v>
          </cell>
          <cell r="H6">
            <v>0</v>
          </cell>
          <cell r="I6">
            <v>3235545000</v>
          </cell>
          <cell r="J6">
            <v>305691534</v>
          </cell>
          <cell r="K6">
            <v>3541236534</v>
          </cell>
        </row>
        <row r="7">
          <cell r="D7" t="str">
            <v>CT1-A-08-03</v>
          </cell>
          <cell r="E7" t="str">
            <v>C3</v>
          </cell>
          <cell r="F7" t="str">
            <v>Đông Bắc</v>
          </cell>
          <cell r="G7">
            <v>97.88</v>
          </cell>
          <cell r="H7">
            <v>0</v>
          </cell>
          <cell r="I7">
            <v>3228768000</v>
          </cell>
          <cell r="J7">
            <v>306327561</v>
          </cell>
          <cell r="K7">
            <v>3535095561</v>
          </cell>
        </row>
        <row r="8">
          <cell r="D8" t="str">
            <v>CT1-A-08-04</v>
          </cell>
          <cell r="E8" t="str">
            <v>C4</v>
          </cell>
          <cell r="F8" t="str">
            <v>Tây Nam</v>
          </cell>
          <cell r="G8">
            <v>99.46</v>
          </cell>
          <cell r="H8">
            <v>0</v>
          </cell>
          <cell r="I8">
            <v>3139346000</v>
          </cell>
          <cell r="J8">
            <v>297118220</v>
          </cell>
          <cell r="K8">
            <v>3436464220</v>
          </cell>
        </row>
        <row r="9">
          <cell r="D9" t="str">
            <v>CT1-A-08-11</v>
          </cell>
          <cell r="E9" t="str">
            <v>C2</v>
          </cell>
          <cell r="F9" t="str">
            <v>Đông Nam</v>
          </cell>
          <cell r="G9">
            <v>95.25</v>
          </cell>
          <cell r="H9">
            <v>0</v>
          </cell>
          <cell r="I9">
            <v>3342011000</v>
          </cell>
          <cell r="J9">
            <v>318096533</v>
          </cell>
          <cell r="K9">
            <v>3660107533</v>
          </cell>
        </row>
        <row r="10">
          <cell r="D10" t="str">
            <v>CT1-A-09-04</v>
          </cell>
          <cell r="E10" t="str">
            <v>C4</v>
          </cell>
          <cell r="F10" t="str">
            <v>Tây Nam</v>
          </cell>
          <cell r="G10">
            <v>99.46</v>
          </cell>
          <cell r="H10">
            <v>0</v>
          </cell>
          <cell r="I10">
            <v>3139346000</v>
          </cell>
          <cell r="J10">
            <v>297118220</v>
          </cell>
          <cell r="K10">
            <v>3436464220</v>
          </cell>
        </row>
        <row r="11">
          <cell r="D11" t="str">
            <v>CT1-A-11-03</v>
          </cell>
          <cell r="E11" t="str">
            <v>C3</v>
          </cell>
          <cell r="F11" t="str">
            <v>Đông Bắc</v>
          </cell>
          <cell r="G11">
            <v>97.88</v>
          </cell>
          <cell r="H11">
            <v>0</v>
          </cell>
          <cell r="I11">
            <v>3228768000</v>
          </cell>
          <cell r="J11">
            <v>306327561</v>
          </cell>
          <cell r="K11">
            <v>3535095561</v>
          </cell>
        </row>
        <row r="12">
          <cell r="D12" t="str">
            <v>CT1-A-11-04</v>
          </cell>
          <cell r="E12" t="str">
            <v>C4</v>
          </cell>
          <cell r="F12" t="str">
            <v>Tây Nam</v>
          </cell>
          <cell r="G12">
            <v>99.46</v>
          </cell>
          <cell r="H12">
            <v>0</v>
          </cell>
          <cell r="I12">
            <v>3139346000</v>
          </cell>
          <cell r="J12">
            <v>297118220</v>
          </cell>
          <cell r="K12">
            <v>3436464220</v>
          </cell>
        </row>
        <row r="13">
          <cell r="D13" t="str">
            <v>CT1-A-12-03</v>
          </cell>
          <cell r="E13" t="str">
            <v>C3</v>
          </cell>
          <cell r="F13" t="str">
            <v>Đông Bắc</v>
          </cell>
          <cell r="G13">
            <v>97.88</v>
          </cell>
          <cell r="H13">
            <v>0</v>
          </cell>
          <cell r="I13">
            <v>3228768000</v>
          </cell>
          <cell r="J13">
            <v>306327561</v>
          </cell>
          <cell r="K13">
            <v>3535095561</v>
          </cell>
        </row>
        <row r="14">
          <cell r="D14" t="str">
            <v>CT1-A-12-04</v>
          </cell>
          <cell r="E14" t="str">
            <v>C4</v>
          </cell>
          <cell r="F14" t="str">
            <v>Tây Nam</v>
          </cell>
          <cell r="G14">
            <v>99.46</v>
          </cell>
          <cell r="H14">
            <v>0</v>
          </cell>
          <cell r="I14">
            <v>3139346000</v>
          </cell>
          <cell r="J14">
            <v>297118220</v>
          </cell>
          <cell r="K14">
            <v>3436464220</v>
          </cell>
        </row>
        <row r="15">
          <cell r="D15" t="str">
            <v>CT1-A-12A-06</v>
          </cell>
          <cell r="E15" t="str">
            <v>A2</v>
          </cell>
          <cell r="F15" t="str">
            <v>Tây Nam</v>
          </cell>
          <cell r="G15">
            <v>54.49</v>
          </cell>
          <cell r="H15">
            <v>0</v>
          </cell>
          <cell r="I15">
            <v>1601701000</v>
          </cell>
          <cell r="J15">
            <v>150957104</v>
          </cell>
          <cell r="K15">
            <v>1752658104</v>
          </cell>
        </row>
        <row r="16">
          <cell r="D16" t="str">
            <v>CT1-A-12A-08</v>
          </cell>
          <cell r="E16" t="str">
            <v>C5</v>
          </cell>
          <cell r="F16" t="str">
            <v>Tây Bắc</v>
          </cell>
          <cell r="G16">
            <v>106.45</v>
          </cell>
          <cell r="H16">
            <v>0</v>
          </cell>
          <cell r="I16">
            <v>3258414000</v>
          </cell>
          <cell r="J16">
            <v>307843173</v>
          </cell>
          <cell r="K16">
            <v>3566257173</v>
          </cell>
        </row>
        <row r="17">
          <cell r="D17" t="str">
            <v>CT1-A-14-06</v>
          </cell>
          <cell r="E17" t="str">
            <v>A2</v>
          </cell>
          <cell r="F17" t="str">
            <v>Tây Nam</v>
          </cell>
          <cell r="G17">
            <v>54.49</v>
          </cell>
          <cell r="H17">
            <v>0</v>
          </cell>
          <cell r="I17">
            <v>1682454000</v>
          </cell>
          <cell r="J17">
            <v>159032404</v>
          </cell>
          <cell r="K17">
            <v>1841486404</v>
          </cell>
        </row>
        <row r="18">
          <cell r="D18" t="str">
            <v>CT1-A-18-03</v>
          </cell>
          <cell r="E18" t="str">
            <v>C3</v>
          </cell>
          <cell r="F18" t="str">
            <v>Đông Bắc</v>
          </cell>
          <cell r="G18">
            <v>97.88</v>
          </cell>
          <cell r="H18">
            <v>0</v>
          </cell>
          <cell r="I18">
            <v>3201851000</v>
          </cell>
          <cell r="J18">
            <v>303635861</v>
          </cell>
          <cell r="K18">
            <v>3505486861</v>
          </cell>
        </row>
        <row r="19">
          <cell r="D19" t="str">
            <v>CT1-A-20-01</v>
          </cell>
          <cell r="E19" t="str">
            <v>C3</v>
          </cell>
          <cell r="F19" t="str">
            <v>Đông Bắc</v>
          </cell>
          <cell r="G19">
            <v>97.88</v>
          </cell>
          <cell r="H19">
            <v>0</v>
          </cell>
          <cell r="I19">
            <v>3148015000</v>
          </cell>
          <cell r="J19">
            <v>298252261</v>
          </cell>
          <cell r="K19">
            <v>3446267261</v>
          </cell>
        </row>
        <row r="20">
          <cell r="D20" t="str">
            <v>CT1-A-20-09</v>
          </cell>
          <cell r="E20" t="str">
            <v>C2</v>
          </cell>
          <cell r="F20" t="str">
            <v>Đông Nam</v>
          </cell>
          <cell r="G20">
            <v>95.25</v>
          </cell>
          <cell r="H20">
            <v>0</v>
          </cell>
          <cell r="I20">
            <v>3261257000</v>
          </cell>
          <cell r="J20">
            <v>310021133</v>
          </cell>
          <cell r="K20">
            <v>3571278133</v>
          </cell>
        </row>
        <row r="21">
          <cell r="D21" t="str">
            <v>CT1-A-21-03</v>
          </cell>
          <cell r="E21" t="str">
            <v>C3</v>
          </cell>
          <cell r="F21" t="str">
            <v>Đông Bắc</v>
          </cell>
          <cell r="G21">
            <v>97.88</v>
          </cell>
          <cell r="H21">
            <v>0</v>
          </cell>
          <cell r="I21">
            <v>3201851000</v>
          </cell>
          <cell r="J21">
            <v>303635861</v>
          </cell>
          <cell r="K21">
            <v>3505486861</v>
          </cell>
        </row>
        <row r="22">
          <cell r="D22" t="str">
            <v>CT1-A-21-04</v>
          </cell>
          <cell r="E22" t="str">
            <v>C4</v>
          </cell>
          <cell r="F22" t="str">
            <v>Tây Nam</v>
          </cell>
          <cell r="G22">
            <v>99.46</v>
          </cell>
          <cell r="H22">
            <v>0</v>
          </cell>
          <cell r="I22">
            <v>3112428000</v>
          </cell>
          <cell r="J22">
            <v>294426420</v>
          </cell>
          <cell r="K22">
            <v>3406854420</v>
          </cell>
        </row>
        <row r="23">
          <cell r="D23" t="str">
            <v>CT1-A-23-11</v>
          </cell>
          <cell r="E23" t="str">
            <v>C2</v>
          </cell>
          <cell r="F23" t="str">
            <v>Đông Nam</v>
          </cell>
          <cell r="G23">
            <v>95.25</v>
          </cell>
          <cell r="H23">
            <v>0</v>
          </cell>
          <cell r="I23">
            <v>3288175000</v>
          </cell>
          <cell r="J23">
            <v>312712933</v>
          </cell>
          <cell r="K23">
            <v>3600887933</v>
          </cell>
        </row>
        <row r="24">
          <cell r="D24" t="str">
            <v>CT1-A-27-03</v>
          </cell>
          <cell r="E24" t="str">
            <v>C3</v>
          </cell>
          <cell r="F24" t="str">
            <v>Đông Bắc</v>
          </cell>
          <cell r="G24">
            <v>97.88</v>
          </cell>
          <cell r="H24">
            <v>0</v>
          </cell>
          <cell r="I24">
            <v>3148015000</v>
          </cell>
          <cell r="J24">
            <v>298252261</v>
          </cell>
          <cell r="K24">
            <v>3446267261</v>
          </cell>
        </row>
        <row r="25">
          <cell r="D25" t="str">
            <v>CT1-A-27-11</v>
          </cell>
          <cell r="E25" t="str">
            <v>C2</v>
          </cell>
          <cell r="F25" t="str">
            <v>Đông Nam</v>
          </cell>
          <cell r="G25">
            <v>95.25</v>
          </cell>
          <cell r="H25">
            <v>0</v>
          </cell>
          <cell r="I25">
            <v>3261257000</v>
          </cell>
          <cell r="J25">
            <v>310021133</v>
          </cell>
          <cell r="K25">
            <v>3571278133</v>
          </cell>
        </row>
        <row r="26">
          <cell r="D26" t="str">
            <v>CT1-B-06-03</v>
          </cell>
          <cell r="E26" t="str">
            <v>C3-1</v>
          </cell>
          <cell r="F26" t="str">
            <v>Tây Nam</v>
          </cell>
          <cell r="G26">
            <v>97.17</v>
          </cell>
          <cell r="H26">
            <v>0</v>
          </cell>
          <cell r="I26">
            <v>3043422000</v>
          </cell>
          <cell r="J26">
            <v>287913005</v>
          </cell>
          <cell r="K26">
            <v>3331335005</v>
          </cell>
        </row>
        <row r="27">
          <cell r="D27" t="str">
            <v>CT1-B-06-08</v>
          </cell>
          <cell r="E27" t="str">
            <v>C5-1</v>
          </cell>
          <cell r="F27" t="str">
            <v>Đông Nam</v>
          </cell>
          <cell r="G27">
            <v>105.65</v>
          </cell>
          <cell r="H27">
            <v>0</v>
          </cell>
          <cell r="I27">
            <v>3063556000</v>
          </cell>
          <cell r="J27">
            <v>288492634</v>
          </cell>
          <cell r="K27">
            <v>3352048634</v>
          </cell>
        </row>
        <row r="28">
          <cell r="D28" t="str">
            <v>CT1-B-07-03</v>
          </cell>
          <cell r="E28" t="str">
            <v>C3-1</v>
          </cell>
          <cell r="F28" t="str">
            <v>Tây Nam</v>
          </cell>
          <cell r="G28">
            <v>97.17</v>
          </cell>
          <cell r="H28">
            <v>0</v>
          </cell>
          <cell r="I28">
            <v>3043422000</v>
          </cell>
          <cell r="J28">
            <v>287913005</v>
          </cell>
          <cell r="K28">
            <v>3331335005</v>
          </cell>
        </row>
        <row r="29">
          <cell r="D29" t="str">
            <v>CT1-B-07-04</v>
          </cell>
          <cell r="E29" t="str">
            <v>C3-1</v>
          </cell>
          <cell r="F29" t="str">
            <v>Đông Bắc</v>
          </cell>
          <cell r="G29">
            <v>97.17</v>
          </cell>
          <cell r="H29">
            <v>0</v>
          </cell>
          <cell r="I29">
            <v>3043422000</v>
          </cell>
          <cell r="J29">
            <v>287913005</v>
          </cell>
          <cell r="K29">
            <v>3331335005</v>
          </cell>
        </row>
        <row r="30">
          <cell r="D30" t="str">
            <v>CT1-B-07-08</v>
          </cell>
          <cell r="E30" t="str">
            <v>C5-1</v>
          </cell>
          <cell r="F30" t="str">
            <v>Đông Nam</v>
          </cell>
          <cell r="G30">
            <v>105.65</v>
          </cell>
          <cell r="H30">
            <v>0</v>
          </cell>
          <cell r="I30">
            <v>3063556000</v>
          </cell>
          <cell r="J30">
            <v>288492634</v>
          </cell>
          <cell r="K30">
            <v>3352048634</v>
          </cell>
        </row>
        <row r="31">
          <cell r="D31" t="str">
            <v>CT1-B-08-11</v>
          </cell>
          <cell r="E31" t="str">
            <v>C2</v>
          </cell>
          <cell r="F31" t="str">
            <v>Tây Bắc</v>
          </cell>
          <cell r="G31">
            <v>95.25</v>
          </cell>
          <cell r="H31">
            <v>0</v>
          </cell>
          <cell r="I31">
            <v>3258911000</v>
          </cell>
          <cell r="J31">
            <v>309786533</v>
          </cell>
          <cell r="K31">
            <v>3568697533</v>
          </cell>
        </row>
        <row r="32">
          <cell r="D32" t="str">
            <v>CT1-B-09-11</v>
          </cell>
          <cell r="E32" t="str">
            <v>C2</v>
          </cell>
          <cell r="F32" t="str">
            <v>Tây Bắc</v>
          </cell>
          <cell r="G32">
            <v>95.25</v>
          </cell>
          <cell r="H32">
            <v>0</v>
          </cell>
          <cell r="I32">
            <v>3258911000</v>
          </cell>
          <cell r="J32">
            <v>309786533</v>
          </cell>
          <cell r="K32">
            <v>3568697533</v>
          </cell>
        </row>
        <row r="33">
          <cell r="D33" t="str">
            <v>CT1-B-10-08</v>
          </cell>
          <cell r="E33" t="str">
            <v>C5</v>
          </cell>
          <cell r="F33" t="str">
            <v>Đông Nam</v>
          </cell>
          <cell r="G33">
            <v>106.45</v>
          </cell>
          <cell r="H33">
            <v>0</v>
          </cell>
          <cell r="I33">
            <v>3166353000</v>
          </cell>
          <cell r="J33">
            <v>298637073</v>
          </cell>
          <cell r="K33">
            <v>3464990073</v>
          </cell>
        </row>
        <row r="34">
          <cell r="D34" t="str">
            <v>CT1-B-11-08</v>
          </cell>
          <cell r="E34" t="str">
            <v>C5</v>
          </cell>
          <cell r="F34" t="str">
            <v>Đông Nam</v>
          </cell>
          <cell r="G34">
            <v>106.45</v>
          </cell>
          <cell r="H34">
            <v>0</v>
          </cell>
          <cell r="I34">
            <v>3166353000</v>
          </cell>
          <cell r="J34">
            <v>298637073</v>
          </cell>
          <cell r="K34">
            <v>3464990073</v>
          </cell>
        </row>
        <row r="35">
          <cell r="D35" t="str">
            <v>CT1-B-11-10</v>
          </cell>
          <cell r="E35" t="str">
            <v>C1</v>
          </cell>
          <cell r="F35" t="str">
            <v>Đông Nam</v>
          </cell>
          <cell r="G35">
            <v>93.09</v>
          </cell>
          <cell r="H35">
            <v>0</v>
          </cell>
          <cell r="I35">
            <v>2795941000</v>
          </cell>
          <cell r="J35">
            <v>263854739</v>
          </cell>
          <cell r="K35">
            <v>3059795739</v>
          </cell>
        </row>
        <row r="36">
          <cell r="D36" t="str">
            <v>CT1-B-11-11</v>
          </cell>
          <cell r="E36" t="str">
            <v>C2</v>
          </cell>
          <cell r="F36" t="str">
            <v>Tây Bắc</v>
          </cell>
          <cell r="G36">
            <v>95.25</v>
          </cell>
          <cell r="H36">
            <v>0</v>
          </cell>
          <cell r="I36">
            <v>3258911000</v>
          </cell>
          <cell r="J36">
            <v>309786533</v>
          </cell>
          <cell r="K36">
            <v>3568697533</v>
          </cell>
        </row>
        <row r="37">
          <cell r="D37" t="str">
            <v>CT1-B-12A-04</v>
          </cell>
          <cell r="E37" t="str">
            <v>C3</v>
          </cell>
          <cell r="F37" t="str">
            <v>Đông Bắc</v>
          </cell>
          <cell r="G37">
            <v>97.88</v>
          </cell>
          <cell r="H37">
            <v>0</v>
          </cell>
          <cell r="I37">
            <v>3063107000</v>
          </cell>
          <cell r="J37">
            <v>289761461</v>
          </cell>
          <cell r="K37">
            <v>3352868461</v>
          </cell>
        </row>
        <row r="38">
          <cell r="D38" t="str">
            <v>CT1-B-12A-10</v>
          </cell>
          <cell r="E38" t="str">
            <v>C1</v>
          </cell>
          <cell r="F38" t="str">
            <v>Đông Nam</v>
          </cell>
          <cell r="G38">
            <v>93.09</v>
          </cell>
          <cell r="H38">
            <v>0</v>
          </cell>
          <cell r="I38">
            <v>2715324000</v>
          </cell>
          <cell r="J38">
            <v>255793039</v>
          </cell>
          <cell r="K38">
            <v>2971117039</v>
          </cell>
        </row>
        <row r="39">
          <cell r="D39" t="str">
            <v>CT1-B-14-10</v>
          </cell>
          <cell r="E39" t="str">
            <v>C1</v>
          </cell>
          <cell r="F39" t="str">
            <v>Đông Nam</v>
          </cell>
          <cell r="G39">
            <v>93.09</v>
          </cell>
          <cell r="H39">
            <v>0</v>
          </cell>
          <cell r="I39">
            <v>2795941000</v>
          </cell>
          <cell r="J39">
            <v>263854739</v>
          </cell>
          <cell r="K39">
            <v>3059795739</v>
          </cell>
        </row>
        <row r="40">
          <cell r="D40" t="str">
            <v>CT1-B-15-11</v>
          </cell>
          <cell r="E40" t="str">
            <v>C2</v>
          </cell>
          <cell r="F40" t="str">
            <v>Tây Bắc</v>
          </cell>
          <cell r="G40">
            <v>95.25</v>
          </cell>
          <cell r="H40">
            <v>0</v>
          </cell>
          <cell r="I40">
            <v>3258911000</v>
          </cell>
          <cell r="J40">
            <v>309786533</v>
          </cell>
          <cell r="K40">
            <v>3568697533</v>
          </cell>
        </row>
        <row r="41">
          <cell r="D41" t="str">
            <v>CT1-B-17-11</v>
          </cell>
          <cell r="E41" t="str">
            <v>C2</v>
          </cell>
          <cell r="F41" t="str">
            <v>Tây Bắc</v>
          </cell>
          <cell r="G41">
            <v>95.25</v>
          </cell>
          <cell r="H41">
            <v>0</v>
          </cell>
          <cell r="I41">
            <v>3232039000</v>
          </cell>
          <cell r="J41">
            <v>307099333</v>
          </cell>
          <cell r="K41">
            <v>3539138333</v>
          </cell>
        </row>
        <row r="42">
          <cell r="D42" t="str">
            <v>CT1-B-18-11</v>
          </cell>
          <cell r="E42" t="str">
            <v>C2</v>
          </cell>
          <cell r="F42" t="str">
            <v>Tây Bắc</v>
          </cell>
          <cell r="G42">
            <v>95.25</v>
          </cell>
          <cell r="H42">
            <v>0</v>
          </cell>
          <cell r="I42">
            <v>3232039000</v>
          </cell>
          <cell r="J42">
            <v>307099333</v>
          </cell>
          <cell r="K42">
            <v>3539138333</v>
          </cell>
        </row>
        <row r="43">
          <cell r="D43" t="str">
            <v>CT1-B-19-11</v>
          </cell>
          <cell r="E43" t="str">
            <v>C2</v>
          </cell>
          <cell r="F43" t="str">
            <v>Tây Bắc</v>
          </cell>
          <cell r="G43">
            <v>95.25</v>
          </cell>
          <cell r="H43">
            <v>0</v>
          </cell>
          <cell r="I43">
            <v>3232039000</v>
          </cell>
          <cell r="J43">
            <v>307099333</v>
          </cell>
          <cell r="K43">
            <v>3539138333</v>
          </cell>
        </row>
        <row r="44">
          <cell r="D44" t="str">
            <v>CT1-B-21-11</v>
          </cell>
          <cell r="E44" t="str">
            <v>C2</v>
          </cell>
          <cell r="F44" t="str">
            <v>Tây Bắc</v>
          </cell>
          <cell r="G44">
            <v>95.25</v>
          </cell>
          <cell r="H44">
            <v>0</v>
          </cell>
          <cell r="I44">
            <v>3205167000</v>
          </cell>
          <cell r="J44">
            <v>304412133</v>
          </cell>
          <cell r="K44">
            <v>3509579133</v>
          </cell>
        </row>
        <row r="45">
          <cell r="D45" t="str">
            <v>CT1-B-23-03</v>
          </cell>
          <cell r="E45" t="str">
            <v>C3</v>
          </cell>
          <cell r="F45" t="str">
            <v>Tây Nam</v>
          </cell>
          <cell r="G45">
            <v>97.88</v>
          </cell>
          <cell r="H45">
            <v>0</v>
          </cell>
          <cell r="I45">
            <v>3089979000</v>
          </cell>
          <cell r="J45">
            <v>292448661</v>
          </cell>
          <cell r="K45">
            <v>3382427661</v>
          </cell>
        </row>
        <row r="46">
          <cell r="D46" t="str">
            <v>CT1-B-23-08</v>
          </cell>
          <cell r="E46" t="str">
            <v>C5</v>
          </cell>
          <cell r="F46" t="str">
            <v>Đông Nam</v>
          </cell>
          <cell r="G46">
            <v>106.45</v>
          </cell>
          <cell r="H46">
            <v>0</v>
          </cell>
          <cell r="I46">
            <v>3112608000</v>
          </cell>
          <cell r="J46">
            <v>293262573</v>
          </cell>
          <cell r="K46">
            <v>3405870573</v>
          </cell>
        </row>
        <row r="47">
          <cell r="D47" t="str">
            <v>CT1-B-24-08</v>
          </cell>
          <cell r="E47" t="str">
            <v>C5</v>
          </cell>
          <cell r="F47" t="str">
            <v>Đông Nam</v>
          </cell>
          <cell r="G47">
            <v>106.45</v>
          </cell>
          <cell r="H47">
            <v>0</v>
          </cell>
          <cell r="I47">
            <v>3112608000</v>
          </cell>
          <cell r="J47">
            <v>293262573</v>
          </cell>
          <cell r="K47">
            <v>3405870573</v>
          </cell>
        </row>
        <row r="48">
          <cell r="D48" t="str">
            <v>CT1-B-25-08</v>
          </cell>
          <cell r="E48" t="str">
            <v>C5</v>
          </cell>
          <cell r="F48" t="str">
            <v>Đông Nam</v>
          </cell>
          <cell r="G48">
            <v>106.45</v>
          </cell>
          <cell r="H48">
            <v>0</v>
          </cell>
          <cell r="I48">
            <v>3112608000</v>
          </cell>
          <cell r="J48">
            <v>293262573</v>
          </cell>
          <cell r="K48">
            <v>3405870573</v>
          </cell>
        </row>
        <row r="49">
          <cell r="D49" t="str">
            <v>CT1-B-25-11</v>
          </cell>
          <cell r="E49" t="str">
            <v>C2</v>
          </cell>
          <cell r="F49" t="str">
            <v>Tây Bắc</v>
          </cell>
          <cell r="G49">
            <v>95.25</v>
          </cell>
          <cell r="H49">
            <v>0</v>
          </cell>
          <cell r="I49">
            <v>3205167000</v>
          </cell>
          <cell r="J49">
            <v>304412133</v>
          </cell>
          <cell r="K49">
            <v>3509579133</v>
          </cell>
        </row>
        <row r="50">
          <cell r="D50" t="str">
            <v>CT1-B-26-03</v>
          </cell>
          <cell r="E50" t="str">
            <v>C3</v>
          </cell>
          <cell r="F50" t="str">
            <v>Tây Nam</v>
          </cell>
          <cell r="G50">
            <v>97.88</v>
          </cell>
          <cell r="H50">
            <v>0</v>
          </cell>
          <cell r="I50">
            <v>3063107000</v>
          </cell>
          <cell r="J50">
            <v>289761461</v>
          </cell>
          <cell r="K50">
            <v>3352868461</v>
          </cell>
        </row>
        <row r="51">
          <cell r="D51" t="str">
            <v>CT1-B-26-11</v>
          </cell>
          <cell r="E51" t="str">
            <v>C2</v>
          </cell>
          <cell r="F51" t="str">
            <v>Tây Bắc</v>
          </cell>
          <cell r="G51">
            <v>95.25</v>
          </cell>
          <cell r="H51">
            <v>0</v>
          </cell>
          <cell r="I51">
            <v>3178295000</v>
          </cell>
          <cell r="J51">
            <v>301724933</v>
          </cell>
          <cell r="K51">
            <v>3480019933</v>
          </cell>
        </row>
        <row r="52">
          <cell r="D52" t="str">
            <v>CT1-B-27-03</v>
          </cell>
          <cell r="E52" t="str">
            <v>C3</v>
          </cell>
          <cell r="F52" t="str">
            <v>Tây Nam</v>
          </cell>
          <cell r="G52">
            <v>97.88</v>
          </cell>
          <cell r="H52">
            <v>0</v>
          </cell>
          <cell r="I52">
            <v>3063107000</v>
          </cell>
          <cell r="J52">
            <v>289761461</v>
          </cell>
          <cell r="K52">
            <v>3352868461</v>
          </cell>
        </row>
        <row r="53">
          <cell r="D53" t="str">
            <v>CT1-B-27-04</v>
          </cell>
          <cell r="E53" t="str">
            <v>C3</v>
          </cell>
          <cell r="F53" t="str">
            <v>Đông Bắc</v>
          </cell>
          <cell r="G53">
            <v>97.88</v>
          </cell>
          <cell r="H53">
            <v>0</v>
          </cell>
          <cell r="I53">
            <v>3063107000</v>
          </cell>
          <cell r="J53">
            <v>289761461</v>
          </cell>
          <cell r="K53">
            <v>3352868461</v>
          </cell>
        </row>
        <row r="54">
          <cell r="D54" t="str">
            <v>CT1-B-27-08</v>
          </cell>
          <cell r="E54" t="str">
            <v>C5</v>
          </cell>
          <cell r="F54" t="str">
            <v>Đông Nam</v>
          </cell>
          <cell r="G54">
            <v>106.45</v>
          </cell>
          <cell r="H54">
            <v>0</v>
          </cell>
          <cell r="I54">
            <v>3085736000</v>
          </cell>
          <cell r="J54">
            <v>290575373</v>
          </cell>
          <cell r="K54">
            <v>3376311373</v>
          </cell>
        </row>
        <row r="55">
          <cell r="D55" t="str">
            <v>CT1-B-28-03</v>
          </cell>
          <cell r="E55" t="str">
            <v>C3</v>
          </cell>
          <cell r="F55" t="str">
            <v>Tây Nam</v>
          </cell>
          <cell r="G55">
            <v>97.88</v>
          </cell>
          <cell r="H55">
            <v>0</v>
          </cell>
          <cell r="I55">
            <v>3063107000</v>
          </cell>
          <cell r="J55">
            <v>289761461</v>
          </cell>
          <cell r="K55">
            <v>3352868461</v>
          </cell>
        </row>
        <row r="56">
          <cell r="D56" t="str">
            <v>CT1-B-28-11</v>
          </cell>
          <cell r="E56" t="str">
            <v>C2</v>
          </cell>
          <cell r="F56" t="str">
            <v>Tây Bắc</v>
          </cell>
          <cell r="G56">
            <v>95.25</v>
          </cell>
          <cell r="H56">
            <v>0</v>
          </cell>
          <cell r="I56">
            <v>3178295000</v>
          </cell>
          <cell r="J56">
            <v>301724933</v>
          </cell>
          <cell r="K56">
            <v>3480019933</v>
          </cell>
        </row>
        <row r="57">
          <cell r="D57" t="str">
            <v>CT1-B-29-04</v>
          </cell>
          <cell r="E57" t="str">
            <v>C3</v>
          </cell>
          <cell r="F57" t="str">
            <v>Đông Bắc</v>
          </cell>
          <cell r="G57">
            <v>97.88</v>
          </cell>
          <cell r="H57">
            <v>0</v>
          </cell>
          <cell r="I57">
            <v>3063107000</v>
          </cell>
          <cell r="J57">
            <v>289761461</v>
          </cell>
          <cell r="K57">
            <v>3352868461</v>
          </cell>
        </row>
        <row r="58">
          <cell r="D58" t="str">
            <v>CT1-C-06-03</v>
          </cell>
          <cell r="E58" t="str">
            <v>C3-1</v>
          </cell>
          <cell r="F58" t="str">
            <v>Tây Nam</v>
          </cell>
          <cell r="G58">
            <v>97.17</v>
          </cell>
          <cell r="H58">
            <v>0</v>
          </cell>
          <cell r="I58">
            <v>3082660000</v>
          </cell>
          <cell r="J58">
            <v>291836805</v>
          </cell>
          <cell r="K58">
            <v>3374496805</v>
          </cell>
        </row>
        <row r="59">
          <cell r="D59" t="str">
            <v>CT1-C-06-04</v>
          </cell>
          <cell r="E59" t="str">
            <v>C4-1</v>
          </cell>
          <cell r="F59" t="str">
            <v>Đông Bắc</v>
          </cell>
          <cell r="G59">
            <v>98.73</v>
          </cell>
          <cell r="H59">
            <v>0</v>
          </cell>
          <cell r="I59">
            <v>2991860000</v>
          </cell>
          <cell r="J59">
            <v>282493046</v>
          </cell>
          <cell r="K59">
            <v>3274353046</v>
          </cell>
        </row>
        <row r="60">
          <cell r="D60" t="str">
            <v>CT1-C-06-10</v>
          </cell>
          <cell r="E60" t="str">
            <v>C1-1</v>
          </cell>
          <cell r="F60" t="str">
            <v>Đông Nam</v>
          </cell>
          <cell r="G60">
            <v>91.43</v>
          </cell>
          <cell r="H60">
            <v>0</v>
          </cell>
          <cell r="I60">
            <v>2708110000</v>
          </cell>
          <cell r="J60">
            <v>255352306</v>
          </cell>
          <cell r="K60">
            <v>2963462306</v>
          </cell>
        </row>
        <row r="61">
          <cell r="D61" t="str">
            <v>CT1-C-07-03</v>
          </cell>
          <cell r="E61" t="str">
            <v>C3-1</v>
          </cell>
          <cell r="F61" t="str">
            <v>Tây Nam</v>
          </cell>
          <cell r="G61">
            <v>97.17</v>
          </cell>
          <cell r="H61">
            <v>0</v>
          </cell>
          <cell r="I61">
            <v>3082660000</v>
          </cell>
          <cell r="J61">
            <v>291836805</v>
          </cell>
          <cell r="K61">
            <v>3374496805</v>
          </cell>
        </row>
        <row r="62">
          <cell r="D62" t="str">
            <v>CT1-C-07-04</v>
          </cell>
          <cell r="E62" t="str">
            <v>C4-1</v>
          </cell>
          <cell r="F62" t="str">
            <v>Đông Bắc</v>
          </cell>
          <cell r="G62">
            <v>98.73</v>
          </cell>
          <cell r="H62">
            <v>0</v>
          </cell>
          <cell r="I62">
            <v>2991860000</v>
          </cell>
          <cell r="J62">
            <v>282493046</v>
          </cell>
          <cell r="K62">
            <v>3274353046</v>
          </cell>
        </row>
        <row r="63">
          <cell r="D63" t="str">
            <v>CT1-C-07-08</v>
          </cell>
          <cell r="E63" t="str">
            <v>C5-1</v>
          </cell>
          <cell r="F63" t="str">
            <v>Đông Nam</v>
          </cell>
          <cell r="G63">
            <v>105.65</v>
          </cell>
          <cell r="H63">
            <v>0</v>
          </cell>
          <cell r="I63">
            <v>3107630000</v>
          </cell>
          <cell r="J63">
            <v>292900034</v>
          </cell>
          <cell r="K63">
            <v>3400530034</v>
          </cell>
        </row>
        <row r="64">
          <cell r="D64" t="str">
            <v>CT1-C-07-10</v>
          </cell>
          <cell r="E64" t="str">
            <v>C1-1</v>
          </cell>
          <cell r="F64" t="str">
            <v>Đông Nam</v>
          </cell>
          <cell r="G64">
            <v>91.43</v>
          </cell>
          <cell r="H64">
            <v>0</v>
          </cell>
          <cell r="I64">
            <v>2708110000</v>
          </cell>
          <cell r="J64">
            <v>255352306</v>
          </cell>
          <cell r="K64">
            <v>2963462306</v>
          </cell>
        </row>
        <row r="65">
          <cell r="D65" t="str">
            <v>CT1-C-07-11</v>
          </cell>
          <cell r="E65" t="str">
            <v>C2-1</v>
          </cell>
          <cell r="F65" t="str">
            <v>Tây Bắc</v>
          </cell>
          <cell r="G65">
            <v>93.48</v>
          </cell>
          <cell r="H65">
            <v>0</v>
          </cell>
          <cell r="I65">
            <v>3166650000</v>
          </cell>
          <cell r="J65">
            <v>300859699</v>
          </cell>
          <cell r="K65">
            <v>3467509699</v>
          </cell>
        </row>
        <row r="66">
          <cell r="D66" t="str">
            <v>CT1-C-08-03</v>
          </cell>
          <cell r="E66" t="str">
            <v>C3</v>
          </cell>
          <cell r="F66" t="str">
            <v>Tây Nam</v>
          </cell>
          <cell r="G66">
            <v>97.88</v>
          </cell>
          <cell r="H66">
            <v>0</v>
          </cell>
          <cell r="I66">
            <v>3182540000</v>
          </cell>
          <cell r="J66">
            <v>301704761</v>
          </cell>
          <cell r="K66">
            <v>3484244761</v>
          </cell>
        </row>
        <row r="67">
          <cell r="D67" t="str">
            <v>CT1-C-08-04</v>
          </cell>
          <cell r="E67" t="str">
            <v>C4</v>
          </cell>
          <cell r="F67" t="str">
            <v>Đông Bắc</v>
          </cell>
          <cell r="G67">
            <v>99.46</v>
          </cell>
          <cell r="H67">
            <v>0</v>
          </cell>
          <cell r="I67">
            <v>3094010000</v>
          </cell>
          <cell r="J67">
            <v>292584620</v>
          </cell>
          <cell r="K67">
            <v>3386594620</v>
          </cell>
        </row>
        <row r="68">
          <cell r="D68" t="str">
            <v>CT1-C-09-04</v>
          </cell>
          <cell r="E68" t="str">
            <v>C4</v>
          </cell>
          <cell r="F68" t="str">
            <v>Đông Bắc</v>
          </cell>
          <cell r="G68">
            <v>99.46</v>
          </cell>
          <cell r="H68">
            <v>0</v>
          </cell>
          <cell r="I68">
            <v>3094010000</v>
          </cell>
          <cell r="J68">
            <v>292584620</v>
          </cell>
          <cell r="K68">
            <v>3386594620</v>
          </cell>
        </row>
        <row r="69">
          <cell r="D69" t="str">
            <v>CT1-C-09-08</v>
          </cell>
          <cell r="E69" t="str">
            <v>C5</v>
          </cell>
          <cell r="F69" t="str">
            <v>Đông Nam</v>
          </cell>
          <cell r="G69">
            <v>106.45</v>
          </cell>
          <cell r="H69">
            <v>0</v>
          </cell>
          <cell r="I69">
            <v>3209780000</v>
          </cell>
          <cell r="J69">
            <v>302979773</v>
          </cell>
          <cell r="K69">
            <v>3512759773</v>
          </cell>
        </row>
        <row r="70">
          <cell r="D70" t="str">
            <v>CT1-C-09-10</v>
          </cell>
          <cell r="E70" t="str">
            <v>C1</v>
          </cell>
          <cell r="F70" t="str">
            <v>Đông Nam</v>
          </cell>
          <cell r="G70">
            <v>93.09</v>
          </cell>
          <cell r="H70">
            <v>0</v>
          </cell>
          <cell r="I70">
            <v>2832960000</v>
          </cell>
          <cell r="J70">
            <v>267556639</v>
          </cell>
          <cell r="K70">
            <v>3100516639</v>
          </cell>
        </row>
        <row r="71">
          <cell r="D71" t="str">
            <v>CT1-C-09-11</v>
          </cell>
          <cell r="E71" t="str">
            <v>C2</v>
          </cell>
          <cell r="F71" t="str">
            <v>Tây Bắc</v>
          </cell>
          <cell r="G71">
            <v>95.25</v>
          </cell>
          <cell r="H71">
            <v>0</v>
          </cell>
          <cell r="I71">
            <v>3293770000</v>
          </cell>
          <cell r="J71">
            <v>313272433</v>
          </cell>
          <cell r="K71">
            <v>3607042433</v>
          </cell>
        </row>
        <row r="72">
          <cell r="D72" t="str">
            <v>CT1-C-10-08</v>
          </cell>
          <cell r="E72" t="str">
            <v>C5</v>
          </cell>
          <cell r="F72" t="str">
            <v>Đông Nam</v>
          </cell>
          <cell r="G72">
            <v>106.45</v>
          </cell>
          <cell r="H72">
            <v>0</v>
          </cell>
          <cell r="I72">
            <v>3209780000</v>
          </cell>
          <cell r="J72">
            <v>302979773</v>
          </cell>
          <cell r="K72">
            <v>3512759773</v>
          </cell>
        </row>
        <row r="73">
          <cell r="D73" t="str">
            <v>CT1-C-10-10</v>
          </cell>
          <cell r="E73" t="str">
            <v>C1</v>
          </cell>
          <cell r="F73" t="str">
            <v>Đông Nam</v>
          </cell>
          <cell r="G73">
            <v>93.09</v>
          </cell>
          <cell r="H73">
            <v>0</v>
          </cell>
          <cell r="I73">
            <v>2832960000</v>
          </cell>
          <cell r="J73">
            <v>267556639</v>
          </cell>
          <cell r="K73">
            <v>3100516639</v>
          </cell>
        </row>
        <row r="74">
          <cell r="D74" t="str">
            <v>CT1-C-11-03</v>
          </cell>
          <cell r="E74" t="str">
            <v>C3</v>
          </cell>
          <cell r="F74" t="str">
            <v>Tây Nam</v>
          </cell>
          <cell r="G74">
            <v>97.88</v>
          </cell>
          <cell r="H74">
            <v>0</v>
          </cell>
          <cell r="I74">
            <v>3182540000</v>
          </cell>
          <cell r="J74">
            <v>301704761</v>
          </cell>
          <cell r="K74">
            <v>3484244761</v>
          </cell>
        </row>
        <row r="75">
          <cell r="D75" t="str">
            <v>CT1-C-11-08</v>
          </cell>
          <cell r="E75" t="str">
            <v>C5</v>
          </cell>
          <cell r="F75" t="str">
            <v>Đông Nam</v>
          </cell>
          <cell r="G75">
            <v>106.45</v>
          </cell>
          <cell r="H75">
            <v>0</v>
          </cell>
          <cell r="I75">
            <v>3209780000</v>
          </cell>
          <cell r="J75">
            <v>302979773</v>
          </cell>
          <cell r="K75">
            <v>3512759773</v>
          </cell>
        </row>
        <row r="76">
          <cell r="D76" t="str">
            <v>CT1-C-11-10</v>
          </cell>
          <cell r="E76" t="str">
            <v>C1</v>
          </cell>
          <cell r="F76" t="str">
            <v>Đông Nam</v>
          </cell>
          <cell r="G76">
            <v>93.09</v>
          </cell>
          <cell r="H76">
            <v>0</v>
          </cell>
          <cell r="I76">
            <v>2832960000</v>
          </cell>
          <cell r="J76">
            <v>267556639</v>
          </cell>
          <cell r="K76">
            <v>3100516639</v>
          </cell>
        </row>
        <row r="77">
          <cell r="D77" t="str">
            <v>CT1-C-11-11</v>
          </cell>
          <cell r="E77" t="str">
            <v>C2</v>
          </cell>
          <cell r="F77" t="str">
            <v>Tây Bắc</v>
          </cell>
          <cell r="G77">
            <v>95.25</v>
          </cell>
          <cell r="H77">
            <v>0</v>
          </cell>
          <cell r="I77">
            <v>3293770000</v>
          </cell>
          <cell r="J77">
            <v>313272433</v>
          </cell>
          <cell r="K77">
            <v>3607042433</v>
          </cell>
        </row>
        <row r="78">
          <cell r="D78" t="str">
            <v>CT1-C-12-08</v>
          </cell>
          <cell r="E78" t="str">
            <v>C5</v>
          </cell>
          <cell r="F78" t="str">
            <v>Đông Nam</v>
          </cell>
          <cell r="G78">
            <v>106.45</v>
          </cell>
          <cell r="H78">
            <v>0</v>
          </cell>
          <cell r="I78">
            <v>3209780000</v>
          </cell>
          <cell r="J78">
            <v>302979773</v>
          </cell>
          <cell r="K78">
            <v>3512759773</v>
          </cell>
        </row>
        <row r="79">
          <cell r="D79" t="str">
            <v>CT1-C-12-11</v>
          </cell>
          <cell r="E79" t="str">
            <v>C2</v>
          </cell>
          <cell r="F79" t="str">
            <v>Tây Bắc</v>
          </cell>
          <cell r="G79">
            <v>95.25</v>
          </cell>
          <cell r="H79">
            <v>0</v>
          </cell>
          <cell r="I79">
            <v>3293770000</v>
          </cell>
          <cell r="J79">
            <v>313272433</v>
          </cell>
          <cell r="K79">
            <v>3607042433</v>
          </cell>
        </row>
        <row r="80">
          <cell r="D80" t="str">
            <v>CT1-C-12A-03</v>
          </cell>
          <cell r="E80" t="str">
            <v>C3</v>
          </cell>
          <cell r="F80" t="str">
            <v>Tây Nam</v>
          </cell>
          <cell r="G80">
            <v>97.88</v>
          </cell>
          <cell r="H80">
            <v>0</v>
          </cell>
          <cell r="I80">
            <v>3103090000</v>
          </cell>
          <cell r="J80">
            <v>293759761</v>
          </cell>
          <cell r="K80">
            <v>3396849761</v>
          </cell>
        </row>
        <row r="81">
          <cell r="D81" t="str">
            <v>CT1-C-12A-11</v>
          </cell>
          <cell r="E81" t="str">
            <v>C2</v>
          </cell>
          <cell r="F81" t="str">
            <v>Tây Bắc</v>
          </cell>
          <cell r="G81">
            <v>95.25</v>
          </cell>
          <cell r="H81">
            <v>0</v>
          </cell>
          <cell r="I81">
            <v>3214320000</v>
          </cell>
          <cell r="J81">
            <v>305327433</v>
          </cell>
          <cell r="K81">
            <v>3519647433</v>
          </cell>
        </row>
        <row r="82">
          <cell r="D82" t="str">
            <v>CT1-C-15-11</v>
          </cell>
          <cell r="E82" t="str">
            <v>C2</v>
          </cell>
          <cell r="F82" t="str">
            <v>Tây Bắc</v>
          </cell>
          <cell r="G82">
            <v>95.25</v>
          </cell>
          <cell r="H82">
            <v>0</v>
          </cell>
          <cell r="I82">
            <v>3293770000</v>
          </cell>
          <cell r="J82">
            <v>313272433</v>
          </cell>
          <cell r="K82">
            <v>3607042433</v>
          </cell>
        </row>
        <row r="83">
          <cell r="D83" t="str">
            <v>CT1-C-16-11</v>
          </cell>
          <cell r="E83" t="str">
            <v>C2</v>
          </cell>
          <cell r="F83" t="str">
            <v>Tây Bắc</v>
          </cell>
          <cell r="G83">
            <v>95.25</v>
          </cell>
          <cell r="H83">
            <v>0</v>
          </cell>
          <cell r="I83">
            <v>3268800000</v>
          </cell>
          <cell r="J83">
            <v>310775433</v>
          </cell>
          <cell r="K83">
            <v>3579575433</v>
          </cell>
        </row>
        <row r="84">
          <cell r="D84" t="str">
            <v>CT1-C-17-11</v>
          </cell>
          <cell r="E84" t="str">
            <v>C2</v>
          </cell>
          <cell r="F84" t="str">
            <v>Tây Bắc</v>
          </cell>
          <cell r="G84">
            <v>95.25</v>
          </cell>
          <cell r="H84">
            <v>0</v>
          </cell>
          <cell r="I84">
            <v>3268800000</v>
          </cell>
          <cell r="J84">
            <v>310775433</v>
          </cell>
          <cell r="K84">
            <v>3579575433</v>
          </cell>
        </row>
        <row r="85">
          <cell r="D85" t="str">
            <v>CT1-C-21-10</v>
          </cell>
          <cell r="E85" t="str">
            <v>C1</v>
          </cell>
          <cell r="F85" t="str">
            <v>Đông Nam</v>
          </cell>
          <cell r="G85">
            <v>93.09</v>
          </cell>
          <cell r="H85">
            <v>0</v>
          </cell>
          <cell r="I85">
            <v>2780750000</v>
          </cell>
          <cell r="J85">
            <v>262335639</v>
          </cell>
          <cell r="K85">
            <v>3043085639</v>
          </cell>
        </row>
        <row r="86">
          <cell r="D86" t="str">
            <v>CT1-C-21-11</v>
          </cell>
          <cell r="E86" t="str">
            <v>C2</v>
          </cell>
          <cell r="F86" t="str">
            <v>Tây Bắc</v>
          </cell>
          <cell r="G86">
            <v>95.25</v>
          </cell>
          <cell r="H86">
            <v>0</v>
          </cell>
          <cell r="I86">
            <v>3243830000</v>
          </cell>
          <cell r="J86">
            <v>308278433</v>
          </cell>
          <cell r="K86">
            <v>3552108433</v>
          </cell>
        </row>
        <row r="87">
          <cell r="D87" t="str">
            <v>CT1-C-22-10</v>
          </cell>
          <cell r="E87" t="str">
            <v>C1</v>
          </cell>
          <cell r="F87" t="str">
            <v>Đông Nam</v>
          </cell>
          <cell r="G87">
            <v>93.09</v>
          </cell>
          <cell r="H87">
            <v>0</v>
          </cell>
          <cell r="I87">
            <v>2780750000</v>
          </cell>
          <cell r="J87">
            <v>262335639</v>
          </cell>
          <cell r="K87">
            <v>3043085639</v>
          </cell>
        </row>
        <row r="88">
          <cell r="D88" t="str">
            <v>CT1-C-22-11</v>
          </cell>
          <cell r="E88" t="str">
            <v>C2</v>
          </cell>
          <cell r="F88" t="str">
            <v>Tây Bắc</v>
          </cell>
          <cell r="G88">
            <v>95.25</v>
          </cell>
          <cell r="H88">
            <v>0</v>
          </cell>
          <cell r="I88">
            <v>3243830000</v>
          </cell>
          <cell r="J88">
            <v>308278433</v>
          </cell>
          <cell r="K88">
            <v>3552108433</v>
          </cell>
        </row>
        <row r="89">
          <cell r="D89" t="str">
            <v>CT1-C-23-10</v>
          </cell>
          <cell r="E89" t="str">
            <v>C1</v>
          </cell>
          <cell r="F89" t="str">
            <v>Đông Nam</v>
          </cell>
          <cell r="G89">
            <v>93.09</v>
          </cell>
          <cell r="H89">
            <v>0</v>
          </cell>
          <cell r="I89">
            <v>2780750000</v>
          </cell>
          <cell r="J89">
            <v>262335639</v>
          </cell>
          <cell r="K89">
            <v>3043085639</v>
          </cell>
        </row>
        <row r="90">
          <cell r="D90" t="str">
            <v>CT1-C-23-11</v>
          </cell>
          <cell r="E90" t="str">
            <v>C2</v>
          </cell>
          <cell r="F90" t="str">
            <v>Tây Bắc</v>
          </cell>
          <cell r="G90">
            <v>95.25</v>
          </cell>
          <cell r="H90">
            <v>0</v>
          </cell>
          <cell r="I90">
            <v>3243830000</v>
          </cell>
          <cell r="J90">
            <v>308278433</v>
          </cell>
          <cell r="K90">
            <v>3552108433</v>
          </cell>
        </row>
        <row r="91">
          <cell r="D91" t="str">
            <v>CT1-C-25-11</v>
          </cell>
          <cell r="E91" t="str">
            <v>C2</v>
          </cell>
          <cell r="F91" t="str">
            <v>Tây Bắc</v>
          </cell>
          <cell r="G91">
            <v>95.25</v>
          </cell>
          <cell r="H91">
            <v>0</v>
          </cell>
          <cell r="I91">
            <v>3243830000</v>
          </cell>
          <cell r="J91">
            <v>308278433</v>
          </cell>
          <cell r="K91">
            <v>3552108433</v>
          </cell>
        </row>
        <row r="92">
          <cell r="D92" t="str">
            <v>CT1-C-29-02</v>
          </cell>
          <cell r="E92" t="str">
            <v>A1</v>
          </cell>
          <cell r="F92" t="str">
            <v>Tây Nam</v>
          </cell>
          <cell r="G92">
            <v>52.8</v>
          </cell>
          <cell r="H92">
            <v>0</v>
          </cell>
          <cell r="I92">
            <v>1591270000</v>
          </cell>
          <cell r="J92">
            <v>150199744</v>
          </cell>
          <cell r="K92">
            <v>1741469744</v>
          </cell>
        </row>
        <row r="93">
          <cell r="D93" t="str">
            <v>CT1-C-30-02</v>
          </cell>
          <cell r="E93" t="str">
            <v>A1</v>
          </cell>
          <cell r="F93" t="str">
            <v>Tây Nam</v>
          </cell>
          <cell r="G93">
            <v>52.8</v>
          </cell>
          <cell r="H93">
            <v>0</v>
          </cell>
          <cell r="I93">
            <v>1591270000</v>
          </cell>
          <cell r="J93">
            <v>150199744</v>
          </cell>
          <cell r="K93">
            <v>1741469744</v>
          </cell>
        </row>
        <row r="94">
          <cell r="D94" t="str">
            <v>CT1-C-31-01</v>
          </cell>
          <cell r="E94" t="str">
            <v>PH-2</v>
          </cell>
          <cell r="F94" t="str">
            <v>Tây Nam</v>
          </cell>
          <cell r="G94">
            <v>157.91</v>
          </cell>
          <cell r="H94">
            <v>0</v>
          </cell>
          <cell r="I94">
            <v>5037130000</v>
          </cell>
          <cell r="J94">
            <v>477014079</v>
          </cell>
          <cell r="K94">
            <v>5514144079</v>
          </cell>
        </row>
        <row r="95">
          <cell r="D95" t="str">
            <v>CT1-B-14-03</v>
          </cell>
          <cell r="E95" t="str">
            <v>C3</v>
          </cell>
          <cell r="F95" t="str">
            <v>Tây Nam</v>
          </cell>
          <cell r="G95">
            <v>97.88</v>
          </cell>
          <cell r="H95">
            <v>0</v>
          </cell>
          <cell r="I95">
            <v>3143724000</v>
          </cell>
          <cell r="J95">
            <v>297823161</v>
          </cell>
          <cell r="K95">
            <v>3441547161</v>
          </cell>
        </row>
        <row r="96">
          <cell r="D96" t="str">
            <v>CT1-A-05-07</v>
          </cell>
          <cell r="E96" t="str">
            <v>B2-2</v>
          </cell>
          <cell r="F96" t="str">
            <v>Tây Nam</v>
          </cell>
          <cell r="G96">
            <v>74.47</v>
          </cell>
          <cell r="H96">
            <v>33</v>
          </cell>
          <cell r="I96">
            <v>2873403000</v>
          </cell>
          <cell r="J96">
            <v>269169614</v>
          </cell>
          <cell r="K96">
            <v>3142572614</v>
          </cell>
        </row>
      </sheetData>
      <sheetData sheetId="4">
        <row r="6">
          <cell r="D6" t="str">
            <v>CT1-A-05-02</v>
          </cell>
          <cell r="E6" t="str">
            <v>A1-1</v>
          </cell>
          <cell r="F6" t="str">
            <v>Đông Bắc</v>
          </cell>
          <cell r="G6">
            <v>52.37</v>
          </cell>
          <cell r="H6">
            <v>32.26</v>
          </cell>
          <cell r="I6">
            <v>2296586000</v>
          </cell>
          <cell r="J6">
            <v>215349629</v>
          </cell>
          <cell r="K6" t="e">
            <v>#N/A</v>
          </cell>
          <cell r="L6">
            <v>143089712</v>
          </cell>
        </row>
        <row r="7">
          <cell r="D7" t="str">
            <v>CT1-A-05-06</v>
          </cell>
          <cell r="E7" t="str">
            <v>A2-1</v>
          </cell>
          <cell r="F7" t="str">
            <v>Tây Nam</v>
          </cell>
          <cell r="G7">
            <v>53.76</v>
          </cell>
          <cell r="H7">
            <v>18.170000000000002</v>
          </cell>
          <cell r="I7">
            <v>2196717000</v>
          </cell>
          <cell r="J7">
            <v>207510004</v>
          </cell>
          <cell r="K7">
            <v>2404227004.4000001</v>
          </cell>
          <cell r="L7">
            <v>121616956</v>
          </cell>
        </row>
        <row r="8">
          <cell r="D8" t="str">
            <v>CT1-A-05-07</v>
          </cell>
          <cell r="E8" t="str">
            <v>B2-2</v>
          </cell>
          <cell r="F8" t="str">
            <v>Tây Nam</v>
          </cell>
          <cell r="G8">
            <v>74.47</v>
          </cell>
          <cell r="H8">
            <v>33</v>
          </cell>
          <cell r="I8">
            <v>2873403000</v>
          </cell>
          <cell r="J8">
            <v>269169614</v>
          </cell>
          <cell r="K8">
            <v>3142572614.1999998</v>
          </cell>
          <cell r="L8">
            <v>181706858</v>
          </cell>
        </row>
        <row r="9">
          <cell r="D9" t="str">
            <v>CT1-A-06-02</v>
          </cell>
          <cell r="E9" t="str">
            <v>A1-1</v>
          </cell>
          <cell r="F9" t="str">
            <v>Đông Bắc</v>
          </cell>
          <cell r="G9">
            <v>52.37</v>
          </cell>
          <cell r="H9">
            <v>0</v>
          </cell>
          <cell r="I9">
            <v>1593220000</v>
          </cell>
          <cell r="J9">
            <v>150467447</v>
          </cell>
          <cell r="K9">
            <v>1743687447</v>
          </cell>
          <cell r="L9">
            <v>88545530</v>
          </cell>
        </row>
        <row r="10">
          <cell r="D10" t="str">
            <v>CT1-A-06-03</v>
          </cell>
          <cell r="E10" t="str">
            <v>C3-1</v>
          </cell>
          <cell r="F10" t="str">
            <v>Đông Bắc</v>
          </cell>
          <cell r="G10">
            <v>97.17</v>
          </cell>
          <cell r="H10">
            <v>0</v>
          </cell>
          <cell r="I10">
            <v>3127718000</v>
          </cell>
          <cell r="J10">
            <v>296342605</v>
          </cell>
          <cell r="K10">
            <v>3424060605.4000001</v>
          </cell>
          <cell r="L10">
            <v>164291946</v>
          </cell>
        </row>
        <row r="11">
          <cell r="D11" t="str">
            <v>CT1-A-06-04</v>
          </cell>
          <cell r="E11" t="str">
            <v>C4-1</v>
          </cell>
          <cell r="F11" t="str">
            <v>Tây Nam</v>
          </cell>
          <cell r="G11">
            <v>98.73</v>
          </cell>
          <cell r="H11">
            <v>0</v>
          </cell>
          <cell r="I11">
            <v>3037724000</v>
          </cell>
          <cell r="J11">
            <v>287079446</v>
          </cell>
          <cell r="K11">
            <v>3324803445.5999999</v>
          </cell>
          <cell r="L11">
            <v>166929544</v>
          </cell>
        </row>
        <row r="12">
          <cell r="D12" t="str">
            <v>CT1-A-06-06</v>
          </cell>
          <cell r="E12" t="str">
            <v>A2-1</v>
          </cell>
          <cell r="F12" t="str">
            <v>Tây Nam</v>
          </cell>
          <cell r="G12">
            <v>53.76</v>
          </cell>
          <cell r="H12">
            <v>0</v>
          </cell>
          <cell r="I12">
            <v>1580243000</v>
          </cell>
          <cell r="J12">
            <v>148934730</v>
          </cell>
          <cell r="K12">
            <v>1729177730.2</v>
          </cell>
          <cell r="L12">
            <v>90895698</v>
          </cell>
        </row>
        <row r="13">
          <cell r="D13" t="str">
            <v>CT1-A-06-08</v>
          </cell>
          <cell r="E13" t="str">
            <v>C5-1</v>
          </cell>
          <cell r="F13" t="str">
            <v>Tây Bắc</v>
          </cell>
          <cell r="G13">
            <v>105.65</v>
          </cell>
          <cell r="H13">
            <v>0</v>
          </cell>
          <cell r="I13">
            <v>3235545000</v>
          </cell>
          <cell r="J13">
            <v>305691534</v>
          </cell>
          <cell r="K13">
            <v>3541236534</v>
          </cell>
          <cell r="L13">
            <v>178629660</v>
          </cell>
        </row>
        <row r="14">
          <cell r="D14" t="str">
            <v>CT1-A-06-10</v>
          </cell>
          <cell r="E14" t="str">
            <v>C1-1</v>
          </cell>
          <cell r="F14" t="str">
            <v>Tây Bắc</v>
          </cell>
          <cell r="G14">
            <v>91.43</v>
          </cell>
          <cell r="H14">
            <v>0</v>
          </cell>
          <cell r="I14">
            <v>2829040000</v>
          </cell>
          <cell r="J14">
            <v>267445306</v>
          </cell>
          <cell r="K14">
            <v>3096485306.4000001</v>
          </cell>
          <cell r="L14">
            <v>154586936</v>
          </cell>
        </row>
        <row r="15">
          <cell r="D15" t="str">
            <v>CT1-A-07-06</v>
          </cell>
          <cell r="E15" t="str">
            <v>A2-1</v>
          </cell>
          <cell r="F15" t="str">
            <v>Tây Nam</v>
          </cell>
          <cell r="G15">
            <v>53.76</v>
          </cell>
          <cell r="H15">
            <v>0</v>
          </cell>
          <cell r="I15">
            <v>1580243000</v>
          </cell>
          <cell r="J15">
            <v>148934730</v>
          </cell>
          <cell r="K15">
            <v>1729177730.2</v>
          </cell>
          <cell r="L15">
            <v>90895698</v>
          </cell>
        </row>
        <row r="16">
          <cell r="D16" t="str">
            <v>CT1-A-07-08</v>
          </cell>
          <cell r="E16" t="str">
            <v>C5-1</v>
          </cell>
          <cell r="F16" t="str">
            <v>Tây Bắc</v>
          </cell>
          <cell r="G16">
            <v>105.65</v>
          </cell>
          <cell r="H16">
            <v>0</v>
          </cell>
          <cell r="I16">
            <v>3235545000</v>
          </cell>
          <cell r="J16">
            <v>305691534</v>
          </cell>
          <cell r="K16">
            <v>3541236534</v>
          </cell>
          <cell r="L16">
            <v>178629660</v>
          </cell>
        </row>
        <row r="17">
          <cell r="D17" t="str">
            <v>CT1-A-07-10</v>
          </cell>
          <cell r="E17" t="str">
            <v>C1-1</v>
          </cell>
          <cell r="F17" t="str">
            <v>Tây Bắc</v>
          </cell>
          <cell r="G17">
            <v>91.43</v>
          </cell>
          <cell r="H17">
            <v>0</v>
          </cell>
          <cell r="I17">
            <v>2829040000</v>
          </cell>
          <cell r="J17">
            <v>267445306</v>
          </cell>
          <cell r="K17">
            <v>3096485306.4000001</v>
          </cell>
          <cell r="L17">
            <v>154586936</v>
          </cell>
        </row>
        <row r="18">
          <cell r="D18" t="str">
            <v>CT1-A-08-03</v>
          </cell>
          <cell r="E18" t="str">
            <v>C3</v>
          </cell>
          <cell r="F18" t="str">
            <v>Đông Bắc</v>
          </cell>
          <cell r="G18">
            <v>97.88</v>
          </cell>
          <cell r="H18">
            <v>0</v>
          </cell>
          <cell r="I18">
            <v>3228768000</v>
          </cell>
          <cell r="J18">
            <v>306327561</v>
          </cell>
          <cell r="K18">
            <v>3535095560.9000001</v>
          </cell>
          <cell r="L18">
            <v>165492391</v>
          </cell>
        </row>
        <row r="19">
          <cell r="D19" t="str">
            <v>CT1-A-08-04</v>
          </cell>
          <cell r="E19" t="str">
            <v>C4</v>
          </cell>
          <cell r="F19" t="str">
            <v>Tây Nam</v>
          </cell>
          <cell r="G19">
            <v>99.46</v>
          </cell>
          <cell r="H19">
            <v>0</v>
          </cell>
          <cell r="I19">
            <v>3139346000</v>
          </cell>
          <cell r="J19">
            <v>297118220</v>
          </cell>
          <cell r="K19">
            <v>3436464219.5</v>
          </cell>
          <cell r="L19">
            <v>168163805</v>
          </cell>
        </row>
        <row r="20">
          <cell r="D20" t="str">
            <v>CT1-A-08-11</v>
          </cell>
          <cell r="E20" t="str">
            <v>C2</v>
          </cell>
          <cell r="F20" t="str">
            <v>Đông Nam</v>
          </cell>
          <cell r="G20">
            <v>95.25</v>
          </cell>
          <cell r="H20">
            <v>0</v>
          </cell>
          <cell r="I20">
            <v>3342011000</v>
          </cell>
          <cell r="J20">
            <v>318096533</v>
          </cell>
          <cell r="K20">
            <v>3660107532.9000001</v>
          </cell>
          <cell r="L20">
            <v>161045671</v>
          </cell>
        </row>
        <row r="21">
          <cell r="D21" t="str">
            <v>CT1-A-09-04</v>
          </cell>
          <cell r="E21" t="str">
            <v>C4</v>
          </cell>
          <cell r="F21" t="str">
            <v>Tây Nam</v>
          </cell>
          <cell r="G21">
            <v>99.46</v>
          </cell>
          <cell r="H21">
            <v>0</v>
          </cell>
          <cell r="I21">
            <v>3139346000</v>
          </cell>
          <cell r="J21">
            <v>297118220</v>
          </cell>
          <cell r="K21">
            <v>3436464219.5</v>
          </cell>
          <cell r="L21">
            <v>168163805</v>
          </cell>
        </row>
        <row r="22">
          <cell r="D22" t="str">
            <v>CT1-A-09-06</v>
          </cell>
          <cell r="E22" t="str">
            <v>A2</v>
          </cell>
          <cell r="F22" t="str">
            <v>Tây Nam</v>
          </cell>
          <cell r="G22">
            <v>54.49</v>
          </cell>
          <cell r="H22">
            <v>0</v>
          </cell>
          <cell r="I22">
            <v>1682454000</v>
          </cell>
          <cell r="J22">
            <v>159032404</v>
          </cell>
          <cell r="K22">
            <v>1841486404.0999999</v>
          </cell>
          <cell r="L22">
            <v>92129959</v>
          </cell>
        </row>
        <row r="23">
          <cell r="D23" t="str">
            <v>CT1-A-09-08</v>
          </cell>
          <cell r="E23" t="str">
            <v>C5</v>
          </cell>
          <cell r="F23" t="str">
            <v>Tây Bắc</v>
          </cell>
          <cell r="G23">
            <v>106.45</v>
          </cell>
          <cell r="H23">
            <v>0</v>
          </cell>
          <cell r="I23">
            <v>3339168000</v>
          </cell>
          <cell r="J23">
            <v>315918573</v>
          </cell>
          <cell r="K23">
            <v>3655086572.5999999</v>
          </cell>
          <cell r="L23">
            <v>179982274</v>
          </cell>
        </row>
        <row r="24">
          <cell r="D24" t="str">
            <v>CT1-A-09-11</v>
          </cell>
          <cell r="E24" t="str">
            <v>C2</v>
          </cell>
          <cell r="F24" t="str">
            <v>Đông Nam</v>
          </cell>
          <cell r="G24">
            <v>95.25</v>
          </cell>
          <cell r="H24">
            <v>0</v>
          </cell>
          <cell r="I24">
            <v>3342011000</v>
          </cell>
          <cell r="J24">
            <v>318096533</v>
          </cell>
          <cell r="K24">
            <v>3660107532.9000001</v>
          </cell>
          <cell r="L24">
            <v>161045671</v>
          </cell>
        </row>
        <row r="25">
          <cell r="D25" t="str">
            <v>CT1-A-10-02</v>
          </cell>
          <cell r="E25" t="str">
            <v>A1</v>
          </cell>
          <cell r="F25" t="str">
            <v>Đông Bắc</v>
          </cell>
          <cell r="G25">
            <v>53.18</v>
          </cell>
          <cell r="H25">
            <v>0</v>
          </cell>
          <cell r="I25">
            <v>1697784000</v>
          </cell>
          <cell r="J25">
            <v>160786895</v>
          </cell>
          <cell r="K25">
            <v>1858570894.7</v>
          </cell>
          <cell r="L25">
            <v>89915053</v>
          </cell>
        </row>
        <row r="26">
          <cell r="D26" t="str">
            <v>CT1-A-10-08</v>
          </cell>
          <cell r="E26" t="str">
            <v>C5</v>
          </cell>
          <cell r="F26" t="str">
            <v>Tây Bắc</v>
          </cell>
          <cell r="G26">
            <v>106.45</v>
          </cell>
          <cell r="H26">
            <v>0</v>
          </cell>
          <cell r="I26">
            <v>3315318000</v>
          </cell>
          <cell r="J26">
            <v>313533573</v>
          </cell>
          <cell r="K26">
            <v>3628851572.5999999</v>
          </cell>
          <cell r="L26">
            <v>179982274</v>
          </cell>
        </row>
        <row r="27">
          <cell r="D27" t="str">
            <v>CT1-A-11-01</v>
          </cell>
          <cell r="E27" t="str">
            <v>B1</v>
          </cell>
          <cell r="F27" t="str">
            <v>Đông Bắc</v>
          </cell>
          <cell r="G27">
            <v>74.25</v>
          </cell>
          <cell r="H27">
            <v>0</v>
          </cell>
          <cell r="I27">
            <v>2364940000</v>
          </cell>
          <cell r="J27">
            <v>223940046</v>
          </cell>
          <cell r="K27">
            <v>2588880046.0999999</v>
          </cell>
          <cell r="L27">
            <v>125539539</v>
          </cell>
        </row>
        <row r="28">
          <cell r="D28" t="str">
            <v>CT1-A-11-02</v>
          </cell>
          <cell r="E28" t="str">
            <v>A1</v>
          </cell>
          <cell r="F28" t="str">
            <v>Đông Bắc</v>
          </cell>
          <cell r="G28">
            <v>53.18</v>
          </cell>
          <cell r="H28">
            <v>0</v>
          </cell>
          <cell r="I28">
            <v>1697784000</v>
          </cell>
          <cell r="J28">
            <v>160786895</v>
          </cell>
          <cell r="K28">
            <v>1858570894.7</v>
          </cell>
          <cell r="L28">
            <v>89915053</v>
          </cell>
        </row>
        <row r="29">
          <cell r="D29" t="str">
            <v>CT1-A-11-03</v>
          </cell>
          <cell r="E29" t="str">
            <v>C3</v>
          </cell>
          <cell r="F29" t="str">
            <v>Đông Bắc</v>
          </cell>
          <cell r="G29">
            <v>97.88</v>
          </cell>
          <cell r="H29">
            <v>0</v>
          </cell>
          <cell r="I29">
            <v>3228768000</v>
          </cell>
          <cell r="J29">
            <v>306327561</v>
          </cell>
          <cell r="K29">
            <v>3535095560.9000001</v>
          </cell>
          <cell r="L29">
            <v>165492391</v>
          </cell>
        </row>
        <row r="30">
          <cell r="D30" t="str">
            <v>CT1-A-11-04</v>
          </cell>
          <cell r="E30" t="str">
            <v>C4</v>
          </cell>
          <cell r="F30" t="str">
            <v>Tây Nam</v>
          </cell>
          <cell r="G30">
            <v>99.46</v>
          </cell>
          <cell r="H30">
            <v>0</v>
          </cell>
          <cell r="I30">
            <v>3139346000</v>
          </cell>
          <cell r="J30">
            <v>297118220</v>
          </cell>
          <cell r="K30">
            <v>3436464219.5</v>
          </cell>
          <cell r="L30">
            <v>168163805</v>
          </cell>
        </row>
        <row r="31">
          <cell r="D31" t="str">
            <v>CT1-A-11-06</v>
          </cell>
          <cell r="E31" t="str">
            <v>A2</v>
          </cell>
          <cell r="F31" t="str">
            <v>Tây Nam</v>
          </cell>
          <cell r="G31">
            <v>54.49</v>
          </cell>
          <cell r="H31">
            <v>0</v>
          </cell>
          <cell r="I31">
            <v>1682454000</v>
          </cell>
          <cell r="J31">
            <v>159032404</v>
          </cell>
          <cell r="K31">
            <v>1841486404.0999999</v>
          </cell>
          <cell r="L31">
            <v>92129959</v>
          </cell>
        </row>
        <row r="32">
          <cell r="D32" t="str">
            <v>CT1-A-11-08</v>
          </cell>
          <cell r="E32" t="str">
            <v>C5</v>
          </cell>
          <cell r="F32" t="str">
            <v>Tây Bắc</v>
          </cell>
          <cell r="G32">
            <v>106.45</v>
          </cell>
          <cell r="H32">
            <v>0</v>
          </cell>
          <cell r="I32">
            <v>3339168000</v>
          </cell>
          <cell r="J32">
            <v>315918573</v>
          </cell>
          <cell r="K32">
            <v>3655086572.5999999</v>
          </cell>
          <cell r="L32">
            <v>179982274</v>
          </cell>
        </row>
        <row r="33">
          <cell r="D33" t="str">
            <v>CT1-A-11-11</v>
          </cell>
          <cell r="E33" t="str">
            <v>C2</v>
          </cell>
          <cell r="F33" t="str">
            <v>Đông Nam</v>
          </cell>
          <cell r="G33">
            <v>95.25</v>
          </cell>
          <cell r="H33">
            <v>0</v>
          </cell>
          <cell r="I33">
            <v>3342011000</v>
          </cell>
          <cell r="J33">
            <v>318096533</v>
          </cell>
          <cell r="K33">
            <v>3660107532.9000001</v>
          </cell>
          <cell r="L33">
            <v>161045671</v>
          </cell>
        </row>
        <row r="34">
          <cell r="D34" t="str">
            <v>CT1-A-12-02</v>
          </cell>
          <cell r="E34" t="str">
            <v>A1</v>
          </cell>
          <cell r="F34" t="str">
            <v>Đông Bắc</v>
          </cell>
          <cell r="G34">
            <v>53.18</v>
          </cell>
          <cell r="H34">
            <v>0</v>
          </cell>
          <cell r="I34">
            <v>1697784000</v>
          </cell>
          <cell r="J34">
            <v>160786895</v>
          </cell>
          <cell r="K34">
            <v>1858570894.7</v>
          </cell>
          <cell r="L34">
            <v>89915053</v>
          </cell>
        </row>
        <row r="35">
          <cell r="D35" t="str">
            <v>CT1-A-12-03</v>
          </cell>
          <cell r="E35" t="str">
            <v>C3</v>
          </cell>
          <cell r="F35" t="str">
            <v>Đông Bắc</v>
          </cell>
          <cell r="G35">
            <v>97.88</v>
          </cell>
          <cell r="H35">
            <v>0</v>
          </cell>
          <cell r="I35">
            <v>3228768000</v>
          </cell>
          <cell r="J35">
            <v>306327561</v>
          </cell>
          <cell r="K35">
            <v>3535095560.9000001</v>
          </cell>
          <cell r="L35">
            <v>165492391</v>
          </cell>
        </row>
        <row r="36">
          <cell r="D36" t="str">
            <v>CT1-A-12-04</v>
          </cell>
          <cell r="E36" t="str">
            <v>C4</v>
          </cell>
          <cell r="F36" t="str">
            <v>Tây Nam</v>
          </cell>
          <cell r="G36">
            <v>99.46</v>
          </cell>
          <cell r="H36">
            <v>0</v>
          </cell>
          <cell r="I36">
            <v>3139346000</v>
          </cell>
          <cell r="J36">
            <v>297118220</v>
          </cell>
          <cell r="K36">
            <v>3436464219.5</v>
          </cell>
          <cell r="L36">
            <v>168163805</v>
          </cell>
        </row>
        <row r="37">
          <cell r="D37" t="str">
            <v>CT1-A-12-06</v>
          </cell>
          <cell r="E37" t="str">
            <v>A2</v>
          </cell>
          <cell r="F37" t="str">
            <v>Tây Nam</v>
          </cell>
          <cell r="G37">
            <v>54.49</v>
          </cell>
          <cell r="H37">
            <v>0</v>
          </cell>
          <cell r="I37">
            <v>1682454000</v>
          </cell>
          <cell r="J37">
            <v>159032404</v>
          </cell>
          <cell r="K37">
            <v>1841486404.0999999</v>
          </cell>
          <cell r="L37">
            <v>92129959</v>
          </cell>
        </row>
        <row r="38">
          <cell r="D38" t="str">
            <v>CT1-A-12A-03</v>
          </cell>
          <cell r="E38" t="str">
            <v>C3</v>
          </cell>
          <cell r="F38" t="str">
            <v>Đông Bắc</v>
          </cell>
          <cell r="G38">
            <v>97.88</v>
          </cell>
          <cell r="H38">
            <v>0</v>
          </cell>
          <cell r="I38">
            <v>3148015000</v>
          </cell>
          <cell r="J38">
            <v>298252261</v>
          </cell>
          <cell r="K38">
            <v>3446267260.9000001</v>
          </cell>
          <cell r="L38">
            <v>165492391</v>
          </cell>
        </row>
        <row r="39">
          <cell r="D39" t="str">
            <v>CT1-A-12A-04</v>
          </cell>
          <cell r="E39" t="str">
            <v>C4</v>
          </cell>
          <cell r="F39" t="str">
            <v>Tây Nam</v>
          </cell>
          <cell r="G39">
            <v>99.46</v>
          </cell>
          <cell r="H39">
            <v>0</v>
          </cell>
          <cell r="I39">
            <v>3058592000</v>
          </cell>
          <cell r="J39">
            <v>289042820</v>
          </cell>
          <cell r="K39">
            <v>3347634819.5</v>
          </cell>
          <cell r="L39">
            <v>168163805</v>
          </cell>
        </row>
        <row r="40">
          <cell r="D40" t="str">
            <v>CT1-A-12A-06</v>
          </cell>
          <cell r="E40" t="str">
            <v>A2</v>
          </cell>
          <cell r="F40" t="str">
            <v>Tây Nam</v>
          </cell>
          <cell r="G40">
            <v>54.49</v>
          </cell>
          <cell r="H40">
            <v>0</v>
          </cell>
          <cell r="I40">
            <v>1601701000</v>
          </cell>
          <cell r="J40">
            <v>150957104</v>
          </cell>
          <cell r="K40">
            <v>1752658104.0999999</v>
          </cell>
          <cell r="L40">
            <v>92129959</v>
          </cell>
        </row>
        <row r="41">
          <cell r="D41" t="str">
            <v>CT1-A-12A-08</v>
          </cell>
          <cell r="E41" t="str">
            <v>C5</v>
          </cell>
          <cell r="F41" t="str">
            <v>Tây Bắc</v>
          </cell>
          <cell r="G41">
            <v>106.45</v>
          </cell>
          <cell r="H41">
            <v>0</v>
          </cell>
          <cell r="I41">
            <v>3258414000</v>
          </cell>
          <cell r="J41">
            <v>307843173</v>
          </cell>
          <cell r="K41">
            <v>3566257172.5999999</v>
          </cell>
          <cell r="L41">
            <v>179982274</v>
          </cell>
        </row>
        <row r="42">
          <cell r="D42" t="str">
            <v>CT1-A-14-04</v>
          </cell>
          <cell r="E42" t="str">
            <v>C4</v>
          </cell>
          <cell r="F42" t="str">
            <v>Tây Nam</v>
          </cell>
          <cell r="G42">
            <v>99.46</v>
          </cell>
          <cell r="H42">
            <v>0</v>
          </cell>
          <cell r="I42">
            <v>3139346000</v>
          </cell>
          <cell r="J42">
            <v>297118220</v>
          </cell>
          <cell r="K42">
            <v>3436464219.5</v>
          </cell>
          <cell r="L42">
            <v>168163805</v>
          </cell>
        </row>
        <row r="43">
          <cell r="D43" t="str">
            <v>CT1-A-14-06</v>
          </cell>
          <cell r="E43" t="str">
            <v>A2</v>
          </cell>
          <cell r="F43" t="str">
            <v>Tây Nam</v>
          </cell>
          <cell r="G43">
            <v>54.49</v>
          </cell>
          <cell r="H43">
            <v>0</v>
          </cell>
          <cell r="I43">
            <v>1682454000</v>
          </cell>
          <cell r="J43">
            <v>159032404</v>
          </cell>
          <cell r="K43">
            <v>1841486404.0999999</v>
          </cell>
          <cell r="L43">
            <v>92129959</v>
          </cell>
        </row>
        <row r="44">
          <cell r="D44" t="str">
            <v>CT1-A-18-03</v>
          </cell>
          <cell r="E44" t="str">
            <v>C3</v>
          </cell>
          <cell r="F44" t="str">
            <v>Đông Bắc</v>
          </cell>
          <cell r="G44">
            <v>97.88</v>
          </cell>
          <cell r="H44">
            <v>0</v>
          </cell>
          <cell r="I44">
            <v>3201851000</v>
          </cell>
          <cell r="J44">
            <v>303635861</v>
          </cell>
          <cell r="K44">
            <v>3505486860.9000001</v>
          </cell>
          <cell r="L44">
            <v>165492391</v>
          </cell>
        </row>
        <row r="45">
          <cell r="D45" t="str">
            <v>CT1-A-18-04</v>
          </cell>
          <cell r="E45" t="str">
            <v>C4</v>
          </cell>
          <cell r="F45" t="str">
            <v>Tây Nam</v>
          </cell>
          <cell r="G45">
            <v>99.46</v>
          </cell>
          <cell r="H45">
            <v>0</v>
          </cell>
          <cell r="I45">
            <v>3112428000</v>
          </cell>
          <cell r="J45">
            <v>294426420</v>
          </cell>
          <cell r="K45">
            <v>3406854419.5</v>
          </cell>
          <cell r="L45">
            <v>168163805</v>
          </cell>
        </row>
        <row r="46">
          <cell r="D46" t="str">
            <v>CT1-A-18-06</v>
          </cell>
          <cell r="E46" t="str">
            <v>A2</v>
          </cell>
          <cell r="F46" t="str">
            <v>Tây Nam</v>
          </cell>
          <cell r="G46">
            <v>54.49</v>
          </cell>
          <cell r="H46">
            <v>0</v>
          </cell>
          <cell r="I46">
            <v>1655536000</v>
          </cell>
          <cell r="J46">
            <v>156340604</v>
          </cell>
          <cell r="K46">
            <v>1811876604.0999999</v>
          </cell>
          <cell r="L46">
            <v>92129959</v>
          </cell>
        </row>
        <row r="47">
          <cell r="D47" t="str">
            <v>CT1-A-18-11</v>
          </cell>
          <cell r="E47" t="str">
            <v>C2</v>
          </cell>
          <cell r="F47" t="str">
            <v>Đông Nam</v>
          </cell>
          <cell r="G47">
            <v>95.25</v>
          </cell>
          <cell r="H47">
            <v>0</v>
          </cell>
          <cell r="I47">
            <v>3315093000</v>
          </cell>
          <cell r="J47">
            <v>315404733</v>
          </cell>
          <cell r="K47">
            <v>3630497732.9000001</v>
          </cell>
          <cell r="L47">
            <v>161045671</v>
          </cell>
        </row>
        <row r="48">
          <cell r="D48" t="str">
            <v>CT1-A-20-01</v>
          </cell>
          <cell r="E48" t="str">
            <v>C3</v>
          </cell>
          <cell r="F48" t="str">
            <v>Đông Bắc</v>
          </cell>
          <cell r="G48">
            <v>97.88</v>
          </cell>
          <cell r="H48">
            <v>0</v>
          </cell>
          <cell r="I48">
            <v>3148015000</v>
          </cell>
          <cell r="J48">
            <v>298252261</v>
          </cell>
          <cell r="K48">
            <v>3446267260.9000001</v>
          </cell>
          <cell r="L48">
            <v>165492391</v>
          </cell>
        </row>
        <row r="49">
          <cell r="D49" t="str">
            <v>CT1-A-20-04</v>
          </cell>
          <cell r="E49" t="str">
            <v>A2</v>
          </cell>
          <cell r="F49" t="str">
            <v>Tây Nam</v>
          </cell>
          <cell r="G49">
            <v>54.49</v>
          </cell>
          <cell r="H49">
            <v>0</v>
          </cell>
          <cell r="I49">
            <v>1601701000</v>
          </cell>
          <cell r="J49">
            <v>150957104</v>
          </cell>
          <cell r="K49">
            <v>1752658104.0999999</v>
          </cell>
          <cell r="L49">
            <v>92129959</v>
          </cell>
        </row>
        <row r="50">
          <cell r="D50" t="str">
            <v>CT1-A-20-09</v>
          </cell>
          <cell r="E50" t="str">
            <v>C2</v>
          </cell>
          <cell r="F50" t="str">
            <v>Đông Nam</v>
          </cell>
          <cell r="G50">
            <v>95.25</v>
          </cell>
          <cell r="H50">
            <v>0</v>
          </cell>
          <cell r="I50">
            <v>3261257000</v>
          </cell>
          <cell r="J50">
            <v>310021133</v>
          </cell>
          <cell r="K50">
            <v>3571278132.9000001</v>
          </cell>
          <cell r="L50">
            <v>161045671</v>
          </cell>
        </row>
        <row r="51">
          <cell r="D51" t="str">
            <v>CT1-A-21-03</v>
          </cell>
          <cell r="E51" t="str">
            <v>C3</v>
          </cell>
          <cell r="F51" t="str">
            <v>Đông Bắc</v>
          </cell>
          <cell r="G51">
            <v>97.88</v>
          </cell>
          <cell r="H51">
            <v>0</v>
          </cell>
          <cell r="I51">
            <v>3201851000</v>
          </cell>
          <cell r="J51">
            <v>303635861</v>
          </cell>
          <cell r="K51">
            <v>3505486860.9000001</v>
          </cell>
          <cell r="L51">
            <v>165492391</v>
          </cell>
        </row>
        <row r="52">
          <cell r="D52" t="str">
            <v>CT1-A-21-04</v>
          </cell>
          <cell r="E52" t="str">
            <v>C4</v>
          </cell>
          <cell r="F52" t="str">
            <v>Tây Nam</v>
          </cell>
          <cell r="G52">
            <v>99.46</v>
          </cell>
          <cell r="H52">
            <v>0</v>
          </cell>
          <cell r="I52">
            <v>3112428000</v>
          </cell>
          <cell r="J52">
            <v>294426420</v>
          </cell>
          <cell r="K52">
            <v>3406854419.5</v>
          </cell>
          <cell r="L52">
            <v>168163805</v>
          </cell>
        </row>
        <row r="53">
          <cell r="D53" t="str">
            <v>CT1-A-21-06</v>
          </cell>
          <cell r="E53" t="str">
            <v>A2</v>
          </cell>
          <cell r="F53" t="str">
            <v>Tây Nam</v>
          </cell>
          <cell r="G53">
            <v>54.49</v>
          </cell>
          <cell r="H53">
            <v>0</v>
          </cell>
          <cell r="I53">
            <v>1655536000</v>
          </cell>
          <cell r="J53">
            <v>156340604</v>
          </cell>
          <cell r="K53">
            <v>1811876604.0999999</v>
          </cell>
          <cell r="L53">
            <v>92129959</v>
          </cell>
        </row>
        <row r="54">
          <cell r="D54" t="str">
            <v>CT1-A-22-06</v>
          </cell>
          <cell r="E54" t="str">
            <v>A2</v>
          </cell>
          <cell r="F54" t="str">
            <v>Tây Nam</v>
          </cell>
          <cell r="G54">
            <v>54.49</v>
          </cell>
          <cell r="H54">
            <v>0</v>
          </cell>
          <cell r="I54">
            <v>1628618000</v>
          </cell>
          <cell r="J54">
            <v>153648804</v>
          </cell>
          <cell r="K54">
            <v>1782266804.0999999</v>
          </cell>
          <cell r="L54">
            <v>92129959</v>
          </cell>
        </row>
        <row r="55">
          <cell r="D55" t="str">
            <v>CT1-A-23-06</v>
          </cell>
          <cell r="E55" t="str">
            <v>A2</v>
          </cell>
          <cell r="F55" t="str">
            <v>Tây Nam</v>
          </cell>
          <cell r="G55">
            <v>54.49</v>
          </cell>
          <cell r="H55">
            <v>0</v>
          </cell>
          <cell r="I55">
            <v>1628618000</v>
          </cell>
          <cell r="J55">
            <v>153648804</v>
          </cell>
          <cell r="K55">
            <v>1782266804.0999999</v>
          </cell>
          <cell r="L55">
            <v>92129959</v>
          </cell>
        </row>
        <row r="56">
          <cell r="D56" t="str">
            <v>CT1-A-23-11</v>
          </cell>
          <cell r="E56" t="str">
            <v>C2</v>
          </cell>
          <cell r="F56" t="str">
            <v>Đông Nam</v>
          </cell>
          <cell r="G56">
            <v>95.25</v>
          </cell>
          <cell r="H56">
            <v>0</v>
          </cell>
          <cell r="I56">
            <v>3288175000</v>
          </cell>
          <cell r="J56">
            <v>312712933</v>
          </cell>
          <cell r="K56">
            <v>3600887932.9000001</v>
          </cell>
          <cell r="L56">
            <v>161045671</v>
          </cell>
        </row>
        <row r="57">
          <cell r="D57" t="str">
            <v>CT1-A-26-06</v>
          </cell>
          <cell r="E57" t="str">
            <v>A2</v>
          </cell>
          <cell r="F57" t="str">
            <v>Tây Nam</v>
          </cell>
          <cell r="G57">
            <v>54.49</v>
          </cell>
          <cell r="H57">
            <v>0</v>
          </cell>
          <cell r="I57">
            <v>1601701000</v>
          </cell>
          <cell r="J57">
            <v>150957104</v>
          </cell>
          <cell r="K57">
            <v>1752658104.0999999</v>
          </cell>
          <cell r="L57">
            <v>92129959</v>
          </cell>
        </row>
        <row r="58">
          <cell r="D58" t="str">
            <v>CT1-A-27-03</v>
          </cell>
          <cell r="E58" t="str">
            <v>C3</v>
          </cell>
          <cell r="F58" t="str">
            <v>Đông Bắc</v>
          </cell>
          <cell r="G58">
            <v>97.88</v>
          </cell>
          <cell r="H58">
            <v>0</v>
          </cell>
          <cell r="I58">
            <v>3148015000</v>
          </cell>
          <cell r="J58">
            <v>298252261</v>
          </cell>
          <cell r="K58">
            <v>3446267260.9000001</v>
          </cell>
          <cell r="L58">
            <v>165492391</v>
          </cell>
        </row>
        <row r="59">
          <cell r="D59" t="str">
            <v>CT1-A-27-06</v>
          </cell>
          <cell r="E59" t="str">
            <v>A2</v>
          </cell>
          <cell r="F59" t="str">
            <v>Tây Nam</v>
          </cell>
          <cell r="G59">
            <v>54.49</v>
          </cell>
          <cell r="H59">
            <v>0</v>
          </cell>
          <cell r="I59">
            <v>1601701000</v>
          </cell>
          <cell r="J59">
            <v>150957104</v>
          </cell>
          <cell r="K59">
            <v>1752658104.0999999</v>
          </cell>
          <cell r="L59">
            <v>92129959</v>
          </cell>
        </row>
        <row r="60">
          <cell r="D60" t="str">
            <v>CT1-A-27-11</v>
          </cell>
          <cell r="E60" t="str">
            <v>C2</v>
          </cell>
          <cell r="F60" t="str">
            <v>Đông Nam</v>
          </cell>
          <cell r="G60">
            <v>95.25</v>
          </cell>
          <cell r="H60">
            <v>0</v>
          </cell>
          <cell r="I60">
            <v>3261257000</v>
          </cell>
          <cell r="J60">
            <v>310021133</v>
          </cell>
          <cell r="K60">
            <v>3571278132.9000001</v>
          </cell>
          <cell r="L60">
            <v>161045671</v>
          </cell>
        </row>
        <row r="61">
          <cell r="D61" t="str">
            <v>CT1-A-28-04</v>
          </cell>
          <cell r="E61" t="str">
            <v>C4</v>
          </cell>
          <cell r="F61" t="str">
            <v>Tây Nam</v>
          </cell>
          <cell r="G61">
            <v>99.46</v>
          </cell>
          <cell r="H61">
            <v>0</v>
          </cell>
          <cell r="I61">
            <v>3058592000</v>
          </cell>
          <cell r="J61">
            <v>289042820</v>
          </cell>
          <cell r="K61">
            <v>3347634819.5</v>
          </cell>
          <cell r="L61">
            <v>168163805</v>
          </cell>
        </row>
        <row r="62">
          <cell r="D62" t="str">
            <v>CT1-A-29-03</v>
          </cell>
          <cell r="E62" t="str">
            <v>C3</v>
          </cell>
          <cell r="F62" t="str">
            <v>Đông Bắc</v>
          </cell>
          <cell r="G62">
            <v>97.88</v>
          </cell>
          <cell r="H62">
            <v>0</v>
          </cell>
          <cell r="I62">
            <v>3148015000</v>
          </cell>
          <cell r="J62">
            <v>298252261</v>
          </cell>
          <cell r="K62">
            <v>3446267260.9000001</v>
          </cell>
          <cell r="L62">
            <v>165492391</v>
          </cell>
        </row>
        <row r="63">
          <cell r="D63" t="str">
            <v>CT1-A-29-06</v>
          </cell>
          <cell r="E63" t="str">
            <v>A2</v>
          </cell>
          <cell r="F63" t="str">
            <v>Tây Nam</v>
          </cell>
          <cell r="G63">
            <v>54.49</v>
          </cell>
          <cell r="H63">
            <v>0</v>
          </cell>
          <cell r="I63">
            <v>1601701000</v>
          </cell>
          <cell r="J63">
            <v>150957104</v>
          </cell>
          <cell r="K63">
            <v>1752658104.0999999</v>
          </cell>
          <cell r="L63">
            <v>92129959</v>
          </cell>
        </row>
        <row r="64">
          <cell r="D64" t="str">
            <v>CT1-A-30-03</v>
          </cell>
          <cell r="E64" t="str">
            <v>C3</v>
          </cell>
          <cell r="F64" t="str">
            <v>Đông Bắc</v>
          </cell>
          <cell r="G64">
            <v>97.88</v>
          </cell>
          <cell r="H64">
            <v>0</v>
          </cell>
          <cell r="I64">
            <v>3148015000</v>
          </cell>
          <cell r="J64">
            <v>298252261</v>
          </cell>
          <cell r="K64">
            <v>3446267260.9000001</v>
          </cell>
          <cell r="L64">
            <v>165492391</v>
          </cell>
        </row>
        <row r="65">
          <cell r="D65" t="str">
            <v>CT1-A-30-11</v>
          </cell>
          <cell r="E65" t="str">
            <v>C2</v>
          </cell>
          <cell r="F65" t="str">
            <v>Đông Nam</v>
          </cell>
          <cell r="G65">
            <v>95.25</v>
          </cell>
          <cell r="H65">
            <v>0</v>
          </cell>
          <cell r="I65">
            <v>3261257000</v>
          </cell>
          <cell r="J65">
            <v>310021133</v>
          </cell>
          <cell r="K65">
            <v>3571278132.9000001</v>
          </cell>
          <cell r="L65">
            <v>161045671</v>
          </cell>
        </row>
        <row r="66">
          <cell r="D66" t="str">
            <v>CT1-A-31-03</v>
          </cell>
          <cell r="E66" t="str">
            <v>C3</v>
          </cell>
          <cell r="F66" t="str">
            <v>Đông Bắc</v>
          </cell>
          <cell r="G66">
            <v>97.88</v>
          </cell>
          <cell r="H66">
            <v>0</v>
          </cell>
          <cell r="I66">
            <v>3148015000</v>
          </cell>
          <cell r="J66">
            <v>298252261</v>
          </cell>
          <cell r="K66">
            <v>3446267260.9000001</v>
          </cell>
          <cell r="L66">
            <v>165492391</v>
          </cell>
        </row>
        <row r="67">
          <cell r="D67" t="str">
            <v>CT1-A-31-11</v>
          </cell>
          <cell r="E67" t="str">
            <v>C2</v>
          </cell>
          <cell r="F67" t="str">
            <v>Đông Nam</v>
          </cell>
          <cell r="G67">
            <v>95.25</v>
          </cell>
          <cell r="H67">
            <v>0</v>
          </cell>
          <cell r="I67">
            <v>3261257000</v>
          </cell>
          <cell r="J67">
            <v>310021133</v>
          </cell>
          <cell r="K67">
            <v>3571278132.9000001</v>
          </cell>
          <cell r="L67">
            <v>161045671</v>
          </cell>
        </row>
        <row r="68">
          <cell r="D68" t="str">
            <v>CT1-A-32-03</v>
          </cell>
          <cell r="E68" t="str">
            <v>C3</v>
          </cell>
          <cell r="F68" t="str">
            <v>Đông Bắc</v>
          </cell>
          <cell r="G68">
            <v>97.88</v>
          </cell>
          <cell r="H68">
            <v>0</v>
          </cell>
          <cell r="I68">
            <v>3148015000</v>
          </cell>
          <cell r="J68">
            <v>298252261</v>
          </cell>
          <cell r="K68">
            <v>3446267260.9000001</v>
          </cell>
          <cell r="L68">
            <v>165492391</v>
          </cell>
        </row>
        <row r="69">
          <cell r="D69" t="str">
            <v>CT1-A-32-04</v>
          </cell>
          <cell r="E69" t="str">
            <v>C4</v>
          </cell>
          <cell r="F69" t="str">
            <v>Tây Nam</v>
          </cell>
          <cell r="G69">
            <v>99.46</v>
          </cell>
          <cell r="H69">
            <v>0</v>
          </cell>
          <cell r="I69">
            <v>3058592000</v>
          </cell>
          <cell r="J69">
            <v>289042820</v>
          </cell>
          <cell r="K69">
            <v>3347634819.5</v>
          </cell>
          <cell r="L69">
            <v>168163805</v>
          </cell>
        </row>
        <row r="70">
          <cell r="L70" t="e">
            <v>#N/A</v>
          </cell>
        </row>
        <row r="71">
          <cell r="D71" t="str">
            <v>CT1-B-05-04</v>
          </cell>
          <cell r="E71" t="str">
            <v>A1-1</v>
          </cell>
          <cell r="F71" t="str">
            <v>Đông Bắc</v>
          </cell>
          <cell r="G71">
            <v>52.37</v>
          </cell>
          <cell r="H71">
            <v>31.36</v>
          </cell>
          <cell r="I71">
            <v>2236048000</v>
          </cell>
          <cell r="J71">
            <v>209447998</v>
          </cell>
          <cell r="K71">
            <v>2445495998</v>
          </cell>
          <cell r="L71">
            <v>141568021</v>
          </cell>
        </row>
        <row r="72">
          <cell r="D72" t="str">
            <v>CT1-B-05-08</v>
          </cell>
          <cell r="E72" t="str">
            <v>C1-1</v>
          </cell>
          <cell r="F72" t="str">
            <v>Đông Nam</v>
          </cell>
          <cell r="G72">
            <v>91.43</v>
          </cell>
          <cell r="H72">
            <v>29.53</v>
          </cell>
          <cell r="I72">
            <v>3469152000</v>
          </cell>
          <cell r="J72">
            <v>326463668</v>
          </cell>
          <cell r="K72">
            <v>3795615668</v>
          </cell>
          <cell r="L72">
            <v>204515321</v>
          </cell>
        </row>
        <row r="73">
          <cell r="D73" t="str">
            <v>CT1-B-06-03</v>
          </cell>
          <cell r="E73" t="str">
            <v>C3-1</v>
          </cell>
          <cell r="F73" t="str">
            <v>Tây Nam</v>
          </cell>
          <cell r="G73">
            <v>97.17</v>
          </cell>
          <cell r="H73">
            <v>0</v>
          </cell>
          <cell r="I73">
            <v>3043422000</v>
          </cell>
          <cell r="J73">
            <v>287913005</v>
          </cell>
          <cell r="K73">
            <v>3331335005</v>
          </cell>
          <cell r="L73">
            <v>164291946</v>
          </cell>
        </row>
        <row r="74">
          <cell r="D74" t="str">
            <v>CT1-B-06-08</v>
          </cell>
          <cell r="E74" t="str">
            <v>C5-1</v>
          </cell>
          <cell r="F74" t="str">
            <v>Đông Nam</v>
          </cell>
          <cell r="G74">
            <v>105.65</v>
          </cell>
          <cell r="H74">
            <v>0</v>
          </cell>
          <cell r="I74">
            <v>3063556000</v>
          </cell>
          <cell r="J74">
            <v>288492634</v>
          </cell>
          <cell r="K74">
            <v>3352048634</v>
          </cell>
          <cell r="L74">
            <v>178629660</v>
          </cell>
        </row>
        <row r="75">
          <cell r="D75" t="str">
            <v>CT1-B-06-11</v>
          </cell>
          <cell r="E75" t="str">
            <v>C2-1</v>
          </cell>
          <cell r="F75" t="str">
            <v>Tây Bắc</v>
          </cell>
          <cell r="G75">
            <v>93.48</v>
          </cell>
          <cell r="H75">
            <v>0</v>
          </cell>
          <cell r="I75">
            <v>3129221000</v>
          </cell>
          <cell r="J75">
            <v>297116799</v>
          </cell>
          <cell r="K75">
            <v>3426337799</v>
          </cell>
          <cell r="L75">
            <v>158053011</v>
          </cell>
        </row>
        <row r="76">
          <cell r="D76" t="str">
            <v>CT1-B-07-03</v>
          </cell>
          <cell r="E76" t="str">
            <v>C3-1</v>
          </cell>
          <cell r="F76" t="str">
            <v>Tây Nam</v>
          </cell>
          <cell r="G76">
            <v>97.17</v>
          </cell>
          <cell r="H76">
            <v>0</v>
          </cell>
          <cell r="I76">
            <v>3043422000</v>
          </cell>
          <cell r="J76">
            <v>287913005</v>
          </cell>
          <cell r="K76">
            <v>3331335005</v>
          </cell>
          <cell r="L76">
            <v>164291946</v>
          </cell>
        </row>
        <row r="77">
          <cell r="D77" t="str">
            <v>CT1-B-07-04</v>
          </cell>
          <cell r="E77" t="str">
            <v>C3-1</v>
          </cell>
          <cell r="F77" t="str">
            <v>Đông Bắc</v>
          </cell>
          <cell r="G77">
            <v>97.17</v>
          </cell>
          <cell r="H77">
            <v>0</v>
          </cell>
          <cell r="I77">
            <v>3043422000</v>
          </cell>
          <cell r="J77">
            <v>287913005</v>
          </cell>
          <cell r="K77">
            <v>3331335005</v>
          </cell>
          <cell r="L77">
            <v>164291946</v>
          </cell>
        </row>
        <row r="78">
          <cell r="D78" t="str">
            <v>CT1-B-07-08</v>
          </cell>
          <cell r="E78" t="str">
            <v>C5-1</v>
          </cell>
          <cell r="F78" t="str">
            <v>Đông Nam</v>
          </cell>
          <cell r="G78">
            <v>105.65</v>
          </cell>
          <cell r="H78">
            <v>0</v>
          </cell>
          <cell r="I78">
            <v>3063556000</v>
          </cell>
          <cell r="J78">
            <v>288492634</v>
          </cell>
          <cell r="K78">
            <v>3352048634</v>
          </cell>
          <cell r="L78">
            <v>178629660</v>
          </cell>
        </row>
        <row r="79">
          <cell r="D79" t="str">
            <v>CT1-B-07-10</v>
          </cell>
          <cell r="E79" t="str">
            <v>C1-1</v>
          </cell>
          <cell r="F79" t="str">
            <v>Đông Nam</v>
          </cell>
          <cell r="G79">
            <v>91.43</v>
          </cell>
          <cell r="H79">
            <v>0</v>
          </cell>
          <cell r="I79">
            <v>2669300000</v>
          </cell>
          <cell r="J79">
            <v>251471306</v>
          </cell>
          <cell r="K79">
            <v>2920771306</v>
          </cell>
          <cell r="L79">
            <v>154586936</v>
          </cell>
        </row>
        <row r="80">
          <cell r="D80" t="str">
            <v>CT1-B-07-11</v>
          </cell>
          <cell r="E80" t="str">
            <v>C2-1</v>
          </cell>
          <cell r="F80" t="str">
            <v>Tây Bắc</v>
          </cell>
          <cell r="G80">
            <v>93.48</v>
          </cell>
          <cell r="H80">
            <v>0</v>
          </cell>
          <cell r="I80">
            <v>3129221000</v>
          </cell>
          <cell r="J80">
            <v>297116799</v>
          </cell>
          <cell r="K80">
            <v>3426337799</v>
          </cell>
          <cell r="L80">
            <v>158053011</v>
          </cell>
        </row>
        <row r="81">
          <cell r="D81" t="str">
            <v>CT1-B-08-02</v>
          </cell>
          <cell r="E81" t="str">
            <v>A1</v>
          </cell>
          <cell r="F81" t="str">
            <v>Tây Nam</v>
          </cell>
          <cell r="G81">
            <v>53.18</v>
          </cell>
          <cell r="H81">
            <v>0</v>
          </cell>
          <cell r="I81">
            <v>1649665000</v>
          </cell>
          <cell r="J81">
            <v>155974995</v>
          </cell>
          <cell r="K81">
            <v>1805639995</v>
          </cell>
          <cell r="L81">
            <v>89915053</v>
          </cell>
        </row>
        <row r="82">
          <cell r="D82" t="str">
            <v>CT1-B-08-03</v>
          </cell>
          <cell r="E82" t="str">
            <v>C3</v>
          </cell>
          <cell r="F82" t="str">
            <v>Tây Nam</v>
          </cell>
          <cell r="G82">
            <v>97.88</v>
          </cell>
          <cell r="H82">
            <v>0</v>
          </cell>
          <cell r="I82">
            <v>3143724000</v>
          </cell>
          <cell r="J82">
            <v>297823161</v>
          </cell>
          <cell r="K82">
            <v>3441547161</v>
          </cell>
          <cell r="L82">
            <v>165492391</v>
          </cell>
        </row>
        <row r="83">
          <cell r="D83" t="str">
            <v>CT1-B-08-08</v>
          </cell>
          <cell r="E83" t="str">
            <v>C5</v>
          </cell>
          <cell r="F83" t="str">
            <v>Đông Nam</v>
          </cell>
          <cell r="G83">
            <v>106.45</v>
          </cell>
          <cell r="H83">
            <v>0</v>
          </cell>
          <cell r="I83">
            <v>3166353000</v>
          </cell>
          <cell r="J83">
            <v>298637073</v>
          </cell>
          <cell r="K83">
            <v>3464990073</v>
          </cell>
          <cell r="L83">
            <v>179982274</v>
          </cell>
        </row>
        <row r="84">
          <cell r="D84" t="str">
            <v>CT1-B-08-11</v>
          </cell>
          <cell r="E84" t="str">
            <v>C2</v>
          </cell>
          <cell r="F84" t="str">
            <v>Tây Bắc</v>
          </cell>
          <cell r="G84">
            <v>95.25</v>
          </cell>
          <cell r="H84">
            <v>0</v>
          </cell>
          <cell r="I84">
            <v>3258911000</v>
          </cell>
          <cell r="J84">
            <v>309786533</v>
          </cell>
          <cell r="K84">
            <v>3568697533</v>
          </cell>
          <cell r="L84">
            <v>161045671</v>
          </cell>
        </row>
        <row r="85">
          <cell r="D85" t="str">
            <v>CT1-B-09-02</v>
          </cell>
          <cell r="E85" t="str">
            <v>A1</v>
          </cell>
          <cell r="F85" t="str">
            <v>Tây Nam</v>
          </cell>
          <cell r="G85">
            <v>53.18</v>
          </cell>
          <cell r="H85">
            <v>0</v>
          </cell>
          <cell r="I85">
            <v>1649665000</v>
          </cell>
          <cell r="J85">
            <v>155974995</v>
          </cell>
          <cell r="K85">
            <v>1805639995</v>
          </cell>
          <cell r="L85">
            <v>89915053</v>
          </cell>
        </row>
        <row r="86">
          <cell r="D86" t="str">
            <v>CT1-B-09-03</v>
          </cell>
          <cell r="E86" t="str">
            <v>C3</v>
          </cell>
          <cell r="F86" t="str">
            <v>Tây Nam</v>
          </cell>
          <cell r="G86">
            <v>97.88</v>
          </cell>
          <cell r="H86">
            <v>0</v>
          </cell>
          <cell r="I86">
            <v>3143724000</v>
          </cell>
          <cell r="J86">
            <v>297823161</v>
          </cell>
          <cell r="K86">
            <v>3441547161</v>
          </cell>
          <cell r="L86">
            <v>165492391</v>
          </cell>
        </row>
        <row r="87">
          <cell r="D87" t="str">
            <v>CT1-B-09-06</v>
          </cell>
          <cell r="E87" t="str">
            <v>A1</v>
          </cell>
          <cell r="F87" t="str">
            <v>Đông Bắc</v>
          </cell>
          <cell r="G87">
            <v>53.18</v>
          </cell>
          <cell r="H87">
            <v>0</v>
          </cell>
          <cell r="I87">
            <v>1649665000</v>
          </cell>
          <cell r="J87">
            <v>155974995</v>
          </cell>
          <cell r="K87">
            <v>1805639995</v>
          </cell>
          <cell r="L87">
            <v>89915053</v>
          </cell>
        </row>
        <row r="88">
          <cell r="D88" t="str">
            <v>CT1-B-09-07</v>
          </cell>
          <cell r="E88" t="str">
            <v>B1</v>
          </cell>
          <cell r="F88" t="str">
            <v>Đông Bắc</v>
          </cell>
          <cell r="G88">
            <v>74.25</v>
          </cell>
          <cell r="H88">
            <v>0</v>
          </cell>
          <cell r="I88">
            <v>2218440000</v>
          </cell>
          <cell r="J88">
            <v>209290046</v>
          </cell>
          <cell r="K88">
            <v>2427730046</v>
          </cell>
          <cell r="L88">
            <v>125539539</v>
          </cell>
        </row>
        <row r="89">
          <cell r="D89" t="str">
            <v>CT1-B-09-08</v>
          </cell>
          <cell r="E89" t="str">
            <v>C5</v>
          </cell>
          <cell r="F89" t="str">
            <v>Đông Nam</v>
          </cell>
          <cell r="G89">
            <v>106.45</v>
          </cell>
          <cell r="H89">
            <v>0</v>
          </cell>
          <cell r="I89">
            <v>3166353000</v>
          </cell>
          <cell r="J89">
            <v>298637073</v>
          </cell>
          <cell r="K89">
            <v>3464990073</v>
          </cell>
          <cell r="L89">
            <v>179982274</v>
          </cell>
        </row>
        <row r="90">
          <cell r="D90" t="str">
            <v>CT1-B-09-11</v>
          </cell>
          <cell r="E90" t="str">
            <v>C2</v>
          </cell>
          <cell r="F90" t="str">
            <v>Tây Bắc</v>
          </cell>
          <cell r="G90">
            <v>95.25</v>
          </cell>
          <cell r="H90">
            <v>0</v>
          </cell>
          <cell r="I90">
            <v>3258911000</v>
          </cell>
          <cell r="J90">
            <v>309786533</v>
          </cell>
          <cell r="K90">
            <v>3568697533</v>
          </cell>
          <cell r="L90">
            <v>161045671</v>
          </cell>
        </row>
        <row r="91">
          <cell r="D91" t="str">
            <v>CT1-B-10-06</v>
          </cell>
          <cell r="E91" t="str">
            <v>A1</v>
          </cell>
          <cell r="F91" t="str">
            <v>Đông Bắc</v>
          </cell>
          <cell r="G91">
            <v>53.18</v>
          </cell>
          <cell r="H91">
            <v>0</v>
          </cell>
          <cell r="I91">
            <v>1649665000</v>
          </cell>
          <cell r="J91">
            <v>155974995</v>
          </cell>
          <cell r="K91">
            <v>1805639995</v>
          </cell>
          <cell r="L91">
            <v>89915053</v>
          </cell>
        </row>
        <row r="92">
          <cell r="D92" t="str">
            <v>CT1-B-10-08</v>
          </cell>
          <cell r="E92" t="str">
            <v>C5</v>
          </cell>
          <cell r="F92" t="str">
            <v>Đông Nam</v>
          </cell>
          <cell r="G92">
            <v>106.45</v>
          </cell>
          <cell r="H92">
            <v>0</v>
          </cell>
          <cell r="I92">
            <v>3166353000</v>
          </cell>
          <cell r="J92">
            <v>298637073</v>
          </cell>
          <cell r="K92">
            <v>3464990073</v>
          </cell>
          <cell r="L92">
            <v>179982274</v>
          </cell>
        </row>
        <row r="93">
          <cell r="D93" t="str">
            <v>CT1-B-11-06</v>
          </cell>
          <cell r="E93" t="str">
            <v>A1</v>
          </cell>
          <cell r="F93" t="str">
            <v>Đông Bắc</v>
          </cell>
          <cell r="G93">
            <v>53.18</v>
          </cell>
          <cell r="H93">
            <v>0</v>
          </cell>
          <cell r="I93">
            <v>1649665000</v>
          </cell>
          <cell r="J93">
            <v>155974995</v>
          </cell>
          <cell r="K93">
            <v>1805639995</v>
          </cell>
          <cell r="L93">
            <v>89915053</v>
          </cell>
        </row>
        <row r="94">
          <cell r="D94" t="str">
            <v>CT1-B-11-08</v>
          </cell>
          <cell r="E94" t="str">
            <v>C5</v>
          </cell>
          <cell r="F94" t="str">
            <v>Đông Nam</v>
          </cell>
          <cell r="G94">
            <v>106.45</v>
          </cell>
          <cell r="H94">
            <v>0</v>
          </cell>
          <cell r="I94">
            <v>3166353000</v>
          </cell>
          <cell r="J94">
            <v>298637073</v>
          </cell>
          <cell r="K94">
            <v>3464990073</v>
          </cell>
          <cell r="L94">
            <v>179982274</v>
          </cell>
        </row>
        <row r="95">
          <cell r="D95" t="str">
            <v>CT1-B-11-10</v>
          </cell>
          <cell r="E95" t="str">
            <v>C1</v>
          </cell>
          <cell r="F95" t="str">
            <v>Đông Nam</v>
          </cell>
          <cell r="G95">
            <v>93.09</v>
          </cell>
          <cell r="H95">
            <v>0</v>
          </cell>
          <cell r="I95">
            <v>2795941000</v>
          </cell>
          <cell r="J95">
            <v>263854739</v>
          </cell>
          <cell r="K95">
            <v>3059795739</v>
          </cell>
          <cell r="L95">
            <v>157393611</v>
          </cell>
        </row>
        <row r="96">
          <cell r="D96" t="str">
            <v>CT1-B-11-11</v>
          </cell>
          <cell r="E96" t="str">
            <v>C2</v>
          </cell>
          <cell r="F96" t="str">
            <v>Tây Bắc</v>
          </cell>
          <cell r="G96">
            <v>95.25</v>
          </cell>
          <cell r="H96">
            <v>0</v>
          </cell>
          <cell r="I96">
            <v>3258911000</v>
          </cell>
          <cell r="J96">
            <v>309786533</v>
          </cell>
          <cell r="K96">
            <v>3568697533</v>
          </cell>
          <cell r="L96">
            <v>161045671</v>
          </cell>
        </row>
        <row r="97">
          <cell r="D97" t="str">
            <v>CT1-B-12-06</v>
          </cell>
          <cell r="E97" t="str">
            <v>A1</v>
          </cell>
          <cell r="F97" t="str">
            <v>Đông Bắc</v>
          </cell>
          <cell r="G97">
            <v>53.18</v>
          </cell>
          <cell r="H97">
            <v>0</v>
          </cell>
          <cell r="I97">
            <v>1649665000</v>
          </cell>
          <cell r="J97">
            <v>155974995</v>
          </cell>
          <cell r="K97">
            <v>1805639995</v>
          </cell>
          <cell r="L97">
            <v>89915053</v>
          </cell>
        </row>
        <row r="98">
          <cell r="D98" t="str">
            <v>CT1-B-12-09</v>
          </cell>
          <cell r="E98" t="str">
            <v>A2</v>
          </cell>
          <cell r="F98" t="str">
            <v>Đông Nam</v>
          </cell>
          <cell r="G98">
            <v>54.49</v>
          </cell>
          <cell r="H98">
            <v>0</v>
          </cell>
          <cell r="I98">
            <v>1552631000</v>
          </cell>
          <cell r="J98">
            <v>146050104</v>
          </cell>
          <cell r="K98">
            <v>1698681104</v>
          </cell>
          <cell r="L98">
            <v>92129959</v>
          </cell>
        </row>
        <row r="99">
          <cell r="D99" t="str">
            <v>CT1-B-12-10</v>
          </cell>
          <cell r="E99" t="str">
            <v>C1</v>
          </cell>
          <cell r="F99" t="str">
            <v>Đông Nam</v>
          </cell>
          <cell r="G99">
            <v>93.09</v>
          </cell>
          <cell r="H99">
            <v>0</v>
          </cell>
          <cell r="I99">
            <v>2795941000</v>
          </cell>
          <cell r="J99">
            <v>263854739</v>
          </cell>
          <cell r="K99">
            <v>3059795739</v>
          </cell>
          <cell r="L99">
            <v>157393611</v>
          </cell>
        </row>
        <row r="100">
          <cell r="D100" t="str">
            <v>CT1-B-12A-03</v>
          </cell>
          <cell r="E100" t="str">
            <v>C3</v>
          </cell>
          <cell r="F100" t="str">
            <v>Tây Nam</v>
          </cell>
          <cell r="G100">
            <v>97.88</v>
          </cell>
          <cell r="H100">
            <v>0</v>
          </cell>
          <cell r="I100">
            <v>3063107000</v>
          </cell>
          <cell r="J100">
            <v>289761461</v>
          </cell>
          <cell r="K100">
            <v>3352868461</v>
          </cell>
          <cell r="L100">
            <v>165492391</v>
          </cell>
        </row>
        <row r="101">
          <cell r="D101" t="str">
            <v>CT1-B-12A-04</v>
          </cell>
          <cell r="E101" t="str">
            <v>C3</v>
          </cell>
          <cell r="F101" t="str">
            <v>Đông Bắc</v>
          </cell>
          <cell r="G101">
            <v>97.88</v>
          </cell>
          <cell r="H101">
            <v>0</v>
          </cell>
          <cell r="I101">
            <v>3063107000</v>
          </cell>
          <cell r="J101">
            <v>289761461</v>
          </cell>
          <cell r="K101">
            <v>3352868461</v>
          </cell>
          <cell r="L101">
            <v>165492391</v>
          </cell>
        </row>
        <row r="102">
          <cell r="D102" t="str">
            <v>CT1-B-12A-10</v>
          </cell>
          <cell r="E102" t="str">
            <v>C1</v>
          </cell>
          <cell r="F102" t="str">
            <v>Đông Nam</v>
          </cell>
          <cell r="G102">
            <v>93.09</v>
          </cell>
          <cell r="H102">
            <v>0</v>
          </cell>
          <cell r="I102">
            <v>2715324000</v>
          </cell>
          <cell r="J102">
            <v>255793039</v>
          </cell>
          <cell r="K102">
            <v>2971117039</v>
          </cell>
          <cell r="L102">
            <v>157393611</v>
          </cell>
        </row>
        <row r="103">
          <cell r="D103" t="str">
            <v>CT1-B-12A-11</v>
          </cell>
          <cell r="E103" t="str">
            <v>C2</v>
          </cell>
          <cell r="F103" t="str">
            <v>Tây Bắc</v>
          </cell>
          <cell r="G103">
            <v>95.25</v>
          </cell>
          <cell r="H103">
            <v>0</v>
          </cell>
          <cell r="I103">
            <v>3178295000</v>
          </cell>
          <cell r="J103">
            <v>301724933</v>
          </cell>
          <cell r="K103">
            <v>3480019933</v>
          </cell>
          <cell r="L103">
            <v>161045671</v>
          </cell>
        </row>
        <row r="104">
          <cell r="D104" t="str">
            <v>CT1-B-14-02</v>
          </cell>
          <cell r="E104" t="str">
            <v>A1</v>
          </cell>
          <cell r="F104" t="str">
            <v>Tây Nam</v>
          </cell>
          <cell r="G104">
            <v>53.18</v>
          </cell>
          <cell r="H104">
            <v>0</v>
          </cell>
          <cell r="I104">
            <v>1649665000</v>
          </cell>
          <cell r="J104">
            <v>155974995</v>
          </cell>
          <cell r="K104">
            <v>1805639995</v>
          </cell>
          <cell r="L104">
            <v>89915053</v>
          </cell>
        </row>
        <row r="105">
          <cell r="D105" t="str">
            <v>CT1-B-14-03</v>
          </cell>
          <cell r="E105" t="str">
            <v>C3</v>
          </cell>
          <cell r="F105" t="str">
            <v>Tây Nam</v>
          </cell>
          <cell r="G105">
            <v>97.88</v>
          </cell>
          <cell r="H105">
            <v>0</v>
          </cell>
          <cell r="I105">
            <v>3143724000</v>
          </cell>
          <cell r="J105">
            <v>297823161</v>
          </cell>
          <cell r="K105">
            <v>3441547161</v>
          </cell>
          <cell r="L105">
            <v>165492391</v>
          </cell>
        </row>
        <row r="106">
          <cell r="D106" t="str">
            <v>CT1-B-14-06</v>
          </cell>
          <cell r="E106" t="str">
            <v>A1</v>
          </cell>
          <cell r="F106" t="str">
            <v>Đông Bắc</v>
          </cell>
          <cell r="G106">
            <v>53.18</v>
          </cell>
          <cell r="H106">
            <v>0</v>
          </cell>
          <cell r="I106">
            <v>1649665000</v>
          </cell>
          <cell r="J106">
            <v>155974995</v>
          </cell>
          <cell r="K106">
            <v>1805639995</v>
          </cell>
          <cell r="L106">
            <v>89915053</v>
          </cell>
        </row>
        <row r="107">
          <cell r="D107" t="str">
            <v>CT1-B-14-07</v>
          </cell>
          <cell r="E107" t="str">
            <v>B1</v>
          </cell>
          <cell r="F107" t="str">
            <v>Đông Bắc</v>
          </cell>
          <cell r="G107">
            <v>74.25</v>
          </cell>
          <cell r="H107">
            <v>0</v>
          </cell>
          <cell r="I107">
            <v>2218440000</v>
          </cell>
          <cell r="J107">
            <v>209290046</v>
          </cell>
          <cell r="K107">
            <v>2427730046</v>
          </cell>
          <cell r="L107">
            <v>125539539</v>
          </cell>
        </row>
        <row r="108">
          <cell r="D108" t="str">
            <v>CT1-B-14-08</v>
          </cell>
          <cell r="E108" t="str">
            <v>C5</v>
          </cell>
          <cell r="F108" t="str">
            <v>Đông Nam</v>
          </cell>
          <cell r="G108">
            <v>106.45</v>
          </cell>
          <cell r="H108">
            <v>0</v>
          </cell>
          <cell r="I108">
            <v>3166353000</v>
          </cell>
          <cell r="J108">
            <v>298637073</v>
          </cell>
          <cell r="K108">
            <v>3464990073</v>
          </cell>
          <cell r="L108">
            <v>179982274</v>
          </cell>
        </row>
        <row r="109">
          <cell r="D109" t="str">
            <v>CT1-B-14-09</v>
          </cell>
          <cell r="E109" t="str">
            <v>A2</v>
          </cell>
          <cell r="F109" t="str">
            <v>Đông Nam</v>
          </cell>
          <cell r="G109">
            <v>54.49</v>
          </cell>
          <cell r="H109">
            <v>0</v>
          </cell>
          <cell r="I109">
            <v>1552631000</v>
          </cell>
          <cell r="J109">
            <v>146050104</v>
          </cell>
          <cell r="K109">
            <v>1698681104</v>
          </cell>
          <cell r="L109">
            <v>92129959</v>
          </cell>
        </row>
        <row r="110">
          <cell r="D110" t="str">
            <v>CT1-B-14-10</v>
          </cell>
          <cell r="E110" t="str">
            <v>C1</v>
          </cell>
          <cell r="F110" t="str">
            <v>Đông Nam</v>
          </cell>
          <cell r="G110">
            <v>93.09</v>
          </cell>
          <cell r="H110">
            <v>0</v>
          </cell>
          <cell r="I110">
            <v>2795941000</v>
          </cell>
          <cell r="J110">
            <v>263854739</v>
          </cell>
          <cell r="K110">
            <v>3059795739</v>
          </cell>
          <cell r="L110">
            <v>157393611</v>
          </cell>
        </row>
        <row r="111">
          <cell r="D111" t="str">
            <v>CT1-B-15-03</v>
          </cell>
          <cell r="E111" t="str">
            <v>C3</v>
          </cell>
          <cell r="F111" t="str">
            <v>Tây Nam</v>
          </cell>
          <cell r="G111">
            <v>97.88</v>
          </cell>
          <cell r="H111">
            <v>0</v>
          </cell>
          <cell r="I111">
            <v>3143724000</v>
          </cell>
          <cell r="J111">
            <v>297823161</v>
          </cell>
          <cell r="K111">
            <v>3441547161</v>
          </cell>
          <cell r="L111">
            <v>165492391</v>
          </cell>
        </row>
        <row r="112">
          <cell r="D112" t="str">
            <v>CT1-B-15-09</v>
          </cell>
          <cell r="E112" t="str">
            <v>A2</v>
          </cell>
          <cell r="F112" t="str">
            <v>Đông Nam</v>
          </cell>
          <cell r="G112">
            <v>54.49</v>
          </cell>
          <cell r="H112">
            <v>0</v>
          </cell>
          <cell r="I112">
            <v>1552631000</v>
          </cell>
          <cell r="J112">
            <v>146050104</v>
          </cell>
          <cell r="K112">
            <v>1698681104</v>
          </cell>
          <cell r="L112">
            <v>92129959</v>
          </cell>
        </row>
        <row r="113">
          <cell r="D113" t="str">
            <v>CT1-B-15-11</v>
          </cell>
          <cell r="E113" t="str">
            <v>C2</v>
          </cell>
          <cell r="F113" t="str">
            <v>Tây Bắc</v>
          </cell>
          <cell r="G113">
            <v>95.25</v>
          </cell>
          <cell r="H113">
            <v>0</v>
          </cell>
          <cell r="I113">
            <v>3258911000</v>
          </cell>
          <cell r="J113">
            <v>309786533</v>
          </cell>
          <cell r="K113">
            <v>3568697533</v>
          </cell>
          <cell r="L113">
            <v>161045671</v>
          </cell>
        </row>
        <row r="114">
          <cell r="D114" t="str">
            <v>CT1-B-17-06</v>
          </cell>
          <cell r="E114" t="str">
            <v>A1</v>
          </cell>
          <cell r="F114" t="str">
            <v>Đông Bắc</v>
          </cell>
          <cell r="G114">
            <v>53.18</v>
          </cell>
          <cell r="H114">
            <v>0</v>
          </cell>
          <cell r="I114">
            <v>1622793000</v>
          </cell>
          <cell r="J114">
            <v>153287795</v>
          </cell>
          <cell r="K114">
            <v>1776080795</v>
          </cell>
          <cell r="L114">
            <v>89915053</v>
          </cell>
        </row>
        <row r="115">
          <cell r="D115" t="str">
            <v>CT1-B-17-11</v>
          </cell>
          <cell r="E115" t="str">
            <v>C2</v>
          </cell>
          <cell r="F115" t="str">
            <v>Tây Bắc</v>
          </cell>
          <cell r="G115">
            <v>95.25</v>
          </cell>
          <cell r="H115">
            <v>0</v>
          </cell>
          <cell r="I115">
            <v>3232039000</v>
          </cell>
          <cell r="J115">
            <v>307099333</v>
          </cell>
          <cell r="K115">
            <v>3539138333</v>
          </cell>
          <cell r="L115">
            <v>161045671</v>
          </cell>
        </row>
        <row r="116">
          <cell r="D116" t="str">
            <v>CT1-B-18-11</v>
          </cell>
          <cell r="E116" t="str">
            <v>C2</v>
          </cell>
          <cell r="F116" t="str">
            <v>Tây Bắc</v>
          </cell>
          <cell r="G116">
            <v>95.25</v>
          </cell>
          <cell r="H116">
            <v>0</v>
          </cell>
          <cell r="I116">
            <v>3232039000</v>
          </cell>
          <cell r="J116">
            <v>307099333</v>
          </cell>
          <cell r="K116">
            <v>3539138333</v>
          </cell>
          <cell r="L116">
            <v>161045671</v>
          </cell>
        </row>
        <row r="117">
          <cell r="D117" t="str">
            <v>CT1-B-19-06</v>
          </cell>
          <cell r="E117" t="str">
            <v>A1</v>
          </cell>
          <cell r="F117" t="str">
            <v>Đông Bắc</v>
          </cell>
          <cell r="G117">
            <v>53.18</v>
          </cell>
          <cell r="H117">
            <v>0</v>
          </cell>
          <cell r="I117">
            <v>1622793000</v>
          </cell>
          <cell r="J117">
            <v>153287795</v>
          </cell>
          <cell r="K117">
            <v>1776080795</v>
          </cell>
          <cell r="L117">
            <v>89915053</v>
          </cell>
        </row>
        <row r="118">
          <cell r="D118" t="str">
            <v>CT1-B-19-11</v>
          </cell>
          <cell r="E118" t="str">
            <v>C2</v>
          </cell>
          <cell r="F118" t="str">
            <v>Tây Bắc</v>
          </cell>
          <cell r="G118">
            <v>95.25</v>
          </cell>
          <cell r="H118">
            <v>0</v>
          </cell>
          <cell r="I118">
            <v>3232039000</v>
          </cell>
          <cell r="J118">
            <v>307099333</v>
          </cell>
          <cell r="K118">
            <v>3539138333</v>
          </cell>
          <cell r="L118">
            <v>161045671</v>
          </cell>
        </row>
        <row r="119">
          <cell r="D119" t="str">
            <v>CT1-B-21-07</v>
          </cell>
          <cell r="E119" t="str">
            <v>B1</v>
          </cell>
          <cell r="F119" t="str">
            <v>Đông Bắc</v>
          </cell>
          <cell r="G119">
            <v>74.25</v>
          </cell>
          <cell r="H119">
            <v>0</v>
          </cell>
          <cell r="I119">
            <v>2164695000</v>
          </cell>
          <cell r="J119">
            <v>203915546</v>
          </cell>
          <cell r="K119">
            <v>2368610546</v>
          </cell>
          <cell r="L119">
            <v>125539539</v>
          </cell>
        </row>
        <row r="120">
          <cell r="D120" t="str">
            <v>CT1-B-21-08</v>
          </cell>
          <cell r="E120" t="str">
            <v>C5</v>
          </cell>
          <cell r="F120" t="str">
            <v>Đông Nam</v>
          </cell>
          <cell r="G120">
            <v>106.45</v>
          </cell>
          <cell r="H120">
            <v>0</v>
          </cell>
          <cell r="I120">
            <v>3112608000</v>
          </cell>
          <cell r="J120">
            <v>293262573</v>
          </cell>
          <cell r="K120">
            <v>3405870573</v>
          </cell>
          <cell r="L120">
            <v>179982274</v>
          </cell>
        </row>
        <row r="121">
          <cell r="D121" t="str">
            <v>CT1-B-21-11</v>
          </cell>
          <cell r="E121" t="str">
            <v>C2</v>
          </cell>
          <cell r="F121" t="str">
            <v>Tây Bắc</v>
          </cell>
          <cell r="G121">
            <v>95.25</v>
          </cell>
          <cell r="H121">
            <v>0</v>
          </cell>
          <cell r="I121">
            <v>3205167000</v>
          </cell>
          <cell r="J121">
            <v>304412133</v>
          </cell>
          <cell r="K121">
            <v>3509579133</v>
          </cell>
          <cell r="L121">
            <v>161045671</v>
          </cell>
        </row>
        <row r="122">
          <cell r="D122" t="str">
            <v>CT1-B-22-06</v>
          </cell>
          <cell r="E122" t="str">
            <v>A1</v>
          </cell>
          <cell r="F122" t="str">
            <v>Đông Bắc</v>
          </cell>
          <cell r="G122">
            <v>53.18</v>
          </cell>
          <cell r="H122">
            <v>0</v>
          </cell>
          <cell r="I122">
            <v>1595921000</v>
          </cell>
          <cell r="J122">
            <v>150600595</v>
          </cell>
          <cell r="K122">
            <v>1746521595</v>
          </cell>
          <cell r="L122">
            <v>89915053</v>
          </cell>
        </row>
        <row r="123">
          <cell r="D123" t="str">
            <v>CT1-B-23-03</v>
          </cell>
          <cell r="E123" t="str">
            <v>C3</v>
          </cell>
          <cell r="F123" t="str">
            <v>Tây Nam</v>
          </cell>
          <cell r="G123">
            <v>97.88</v>
          </cell>
          <cell r="H123">
            <v>0</v>
          </cell>
          <cell r="I123">
            <v>3089979000</v>
          </cell>
          <cell r="J123">
            <v>292448661</v>
          </cell>
          <cell r="K123">
            <v>3382427661</v>
          </cell>
          <cell r="L123">
            <v>165492391</v>
          </cell>
        </row>
        <row r="124">
          <cell r="D124" t="str">
            <v>CT1-B-23-06</v>
          </cell>
          <cell r="E124" t="str">
            <v>A1</v>
          </cell>
          <cell r="F124" t="str">
            <v>Đông Bắc</v>
          </cell>
          <cell r="G124">
            <v>53.18</v>
          </cell>
          <cell r="H124">
            <v>0</v>
          </cell>
          <cell r="I124">
            <v>1595921000</v>
          </cell>
          <cell r="J124">
            <v>150600595</v>
          </cell>
          <cell r="K124">
            <v>1746521595</v>
          </cell>
          <cell r="L124">
            <v>89915053</v>
          </cell>
        </row>
        <row r="125">
          <cell r="D125" t="str">
            <v>CT1-B-23-08</v>
          </cell>
          <cell r="E125" t="str">
            <v>C5</v>
          </cell>
          <cell r="F125" t="str">
            <v>Đông Nam</v>
          </cell>
          <cell r="G125">
            <v>106.45</v>
          </cell>
          <cell r="H125">
            <v>0</v>
          </cell>
          <cell r="I125">
            <v>3112608000</v>
          </cell>
          <cell r="J125">
            <v>293262573</v>
          </cell>
          <cell r="K125">
            <v>3405870573</v>
          </cell>
          <cell r="L125">
            <v>179982274</v>
          </cell>
        </row>
        <row r="126">
          <cell r="D126" t="str">
            <v>CT1-B-24-02</v>
          </cell>
          <cell r="E126" t="str">
            <v>A1</v>
          </cell>
          <cell r="F126" t="str">
            <v>Tây Nam</v>
          </cell>
          <cell r="G126">
            <v>53.18</v>
          </cell>
          <cell r="H126">
            <v>0</v>
          </cell>
          <cell r="I126">
            <v>1595921000</v>
          </cell>
          <cell r="J126">
            <v>150600595</v>
          </cell>
          <cell r="K126">
            <v>1746521595</v>
          </cell>
          <cell r="L126">
            <v>89915053</v>
          </cell>
        </row>
        <row r="127">
          <cell r="D127" t="str">
            <v>CT1-B-24-03</v>
          </cell>
          <cell r="E127" t="str">
            <v>C3</v>
          </cell>
          <cell r="F127" t="str">
            <v>Tây Nam</v>
          </cell>
          <cell r="G127">
            <v>97.88</v>
          </cell>
          <cell r="H127">
            <v>0</v>
          </cell>
          <cell r="I127">
            <v>3089979000</v>
          </cell>
          <cell r="J127">
            <v>292448661</v>
          </cell>
          <cell r="K127">
            <v>3382427661</v>
          </cell>
          <cell r="L127">
            <v>165492391</v>
          </cell>
        </row>
        <row r="128">
          <cell r="D128" t="str">
            <v>CT1-B-24-06</v>
          </cell>
          <cell r="E128" t="str">
            <v>A1</v>
          </cell>
          <cell r="F128" t="str">
            <v>Đông Bắc</v>
          </cell>
          <cell r="G128">
            <v>53.18</v>
          </cell>
          <cell r="H128">
            <v>0</v>
          </cell>
          <cell r="I128">
            <v>1595921000</v>
          </cell>
          <cell r="J128">
            <v>150600595</v>
          </cell>
          <cell r="K128">
            <v>1746521595</v>
          </cell>
          <cell r="L128">
            <v>89915053</v>
          </cell>
        </row>
        <row r="129">
          <cell r="D129" t="str">
            <v>CT1-B-24-08</v>
          </cell>
          <cell r="E129" t="str">
            <v>C5</v>
          </cell>
          <cell r="F129" t="str">
            <v>Đông Nam</v>
          </cell>
          <cell r="G129">
            <v>106.45</v>
          </cell>
          <cell r="H129">
            <v>0</v>
          </cell>
          <cell r="I129">
            <v>3112608000</v>
          </cell>
          <cell r="J129">
            <v>293262573</v>
          </cell>
          <cell r="K129">
            <v>3405870573</v>
          </cell>
          <cell r="L129">
            <v>179982274</v>
          </cell>
        </row>
        <row r="130">
          <cell r="D130" t="str">
            <v>CT1-B-25-02</v>
          </cell>
          <cell r="E130" t="str">
            <v>A1</v>
          </cell>
          <cell r="F130" t="str">
            <v>Tây Nam</v>
          </cell>
          <cell r="G130">
            <v>53.18</v>
          </cell>
          <cell r="H130">
            <v>0</v>
          </cell>
          <cell r="I130">
            <v>1595921000</v>
          </cell>
          <cell r="J130">
            <v>150600595</v>
          </cell>
          <cell r="K130">
            <v>1746521595</v>
          </cell>
          <cell r="L130">
            <v>89915053</v>
          </cell>
        </row>
        <row r="131">
          <cell r="D131" t="str">
            <v>CT1-B-25-03</v>
          </cell>
          <cell r="E131" t="str">
            <v>C3</v>
          </cell>
          <cell r="F131" t="str">
            <v>Tây Nam</v>
          </cell>
          <cell r="G131">
            <v>97.88</v>
          </cell>
          <cell r="H131">
            <v>0</v>
          </cell>
          <cell r="I131">
            <v>3089979000</v>
          </cell>
          <cell r="J131">
            <v>292448661</v>
          </cell>
          <cell r="K131">
            <v>3382427661</v>
          </cell>
          <cell r="L131">
            <v>165492391</v>
          </cell>
        </row>
        <row r="132">
          <cell r="D132" t="str">
            <v>CT1-B-25-04</v>
          </cell>
          <cell r="E132" t="str">
            <v>C3</v>
          </cell>
          <cell r="F132" t="str">
            <v>Đông Bắc</v>
          </cell>
          <cell r="G132">
            <v>97.88</v>
          </cell>
          <cell r="H132">
            <v>0</v>
          </cell>
          <cell r="I132">
            <v>3089979000</v>
          </cell>
          <cell r="J132">
            <v>292448661</v>
          </cell>
          <cell r="K132">
            <v>3382427661</v>
          </cell>
          <cell r="L132">
            <v>165492391</v>
          </cell>
        </row>
        <row r="133">
          <cell r="D133" t="str">
            <v>CT1-B-25-06</v>
          </cell>
          <cell r="E133" t="str">
            <v>A1</v>
          </cell>
          <cell r="F133" t="str">
            <v>Đông Bắc</v>
          </cell>
          <cell r="G133">
            <v>53.18</v>
          </cell>
          <cell r="H133">
            <v>0</v>
          </cell>
          <cell r="I133">
            <v>1595921000</v>
          </cell>
          <cell r="J133">
            <v>150600595</v>
          </cell>
          <cell r="K133">
            <v>1746521595</v>
          </cell>
          <cell r="L133">
            <v>89915053</v>
          </cell>
        </row>
        <row r="134">
          <cell r="D134" t="str">
            <v>CT1-B-25-08</v>
          </cell>
          <cell r="E134" t="str">
            <v>C5</v>
          </cell>
          <cell r="F134" t="str">
            <v>Đông Nam</v>
          </cell>
          <cell r="G134">
            <v>106.45</v>
          </cell>
          <cell r="H134">
            <v>0</v>
          </cell>
          <cell r="I134">
            <v>3112608000</v>
          </cell>
          <cell r="J134">
            <v>293262573</v>
          </cell>
          <cell r="K134">
            <v>3405870573</v>
          </cell>
          <cell r="L134">
            <v>179982274</v>
          </cell>
        </row>
        <row r="135">
          <cell r="D135" t="str">
            <v>CT1-B-25-11</v>
          </cell>
          <cell r="E135" t="str">
            <v>C2</v>
          </cell>
          <cell r="F135" t="str">
            <v>Tây Bắc</v>
          </cell>
          <cell r="G135">
            <v>95.25</v>
          </cell>
          <cell r="H135">
            <v>0</v>
          </cell>
          <cell r="I135">
            <v>3205167000</v>
          </cell>
          <cell r="J135">
            <v>304412133</v>
          </cell>
          <cell r="K135">
            <v>3509579133</v>
          </cell>
          <cell r="L135">
            <v>161045671</v>
          </cell>
        </row>
        <row r="136">
          <cell r="D136" t="str">
            <v>CT1-B-26-03</v>
          </cell>
          <cell r="E136" t="str">
            <v>C3</v>
          </cell>
          <cell r="F136" t="str">
            <v>Tây Nam</v>
          </cell>
          <cell r="G136">
            <v>97.88</v>
          </cell>
          <cell r="H136">
            <v>0</v>
          </cell>
          <cell r="I136">
            <v>3063107000</v>
          </cell>
          <cell r="J136">
            <v>289761461</v>
          </cell>
          <cell r="K136">
            <v>3352868461</v>
          </cell>
          <cell r="L136">
            <v>165492391</v>
          </cell>
        </row>
        <row r="137">
          <cell r="D137" t="str">
            <v>CT1-B-26-11</v>
          </cell>
          <cell r="E137" t="str">
            <v>C2</v>
          </cell>
          <cell r="F137" t="str">
            <v>Tây Bắc</v>
          </cell>
          <cell r="G137">
            <v>95.25</v>
          </cell>
          <cell r="H137">
            <v>0</v>
          </cell>
          <cell r="I137">
            <v>3178295000</v>
          </cell>
          <cell r="J137">
            <v>301724933</v>
          </cell>
          <cell r="K137">
            <v>3480019933</v>
          </cell>
          <cell r="L137">
            <v>161045671</v>
          </cell>
        </row>
        <row r="138">
          <cell r="D138" t="str">
            <v>CT1-B-27-03</v>
          </cell>
          <cell r="E138" t="str">
            <v>C3</v>
          </cell>
          <cell r="F138" t="str">
            <v>Tây Nam</v>
          </cell>
          <cell r="G138">
            <v>97.88</v>
          </cell>
          <cell r="H138">
            <v>0</v>
          </cell>
          <cell r="I138">
            <v>3063107000</v>
          </cell>
          <cell r="J138">
            <v>289761461</v>
          </cell>
          <cell r="K138">
            <v>3352868461</v>
          </cell>
          <cell r="L138">
            <v>165492391</v>
          </cell>
        </row>
        <row r="139">
          <cell r="D139" t="str">
            <v>CT1-B-27-04</v>
          </cell>
          <cell r="E139" t="str">
            <v>C3</v>
          </cell>
          <cell r="F139" t="str">
            <v>Đông Bắc</v>
          </cell>
          <cell r="G139">
            <v>97.88</v>
          </cell>
          <cell r="H139">
            <v>0</v>
          </cell>
          <cell r="I139">
            <v>3063107000</v>
          </cell>
          <cell r="J139">
            <v>289761461</v>
          </cell>
          <cell r="K139">
            <v>3352868461</v>
          </cell>
          <cell r="L139">
            <v>165492391</v>
          </cell>
        </row>
        <row r="140">
          <cell r="D140" t="str">
            <v>CT1-B-27-06</v>
          </cell>
          <cell r="E140" t="str">
            <v>A1</v>
          </cell>
          <cell r="F140" t="str">
            <v>Đông Bắc</v>
          </cell>
          <cell r="G140">
            <v>53.18</v>
          </cell>
          <cell r="H140">
            <v>0</v>
          </cell>
          <cell r="I140">
            <v>1569048000</v>
          </cell>
          <cell r="J140">
            <v>147913295</v>
          </cell>
          <cell r="K140">
            <v>1716961295</v>
          </cell>
          <cell r="L140">
            <v>89915053</v>
          </cell>
        </row>
        <row r="141">
          <cell r="D141" t="str">
            <v>CT1-B-27-08</v>
          </cell>
          <cell r="E141" t="str">
            <v>C5</v>
          </cell>
          <cell r="F141" t="str">
            <v>Đông Nam</v>
          </cell>
          <cell r="G141">
            <v>106.45</v>
          </cell>
          <cell r="H141">
            <v>0</v>
          </cell>
          <cell r="I141">
            <v>3085736000</v>
          </cell>
          <cell r="J141">
            <v>290575373</v>
          </cell>
          <cell r="K141">
            <v>3376311373</v>
          </cell>
          <cell r="L141">
            <v>179982274</v>
          </cell>
        </row>
        <row r="142">
          <cell r="D142" t="str">
            <v>CT1-B-27-11</v>
          </cell>
          <cell r="E142" t="str">
            <v>C2</v>
          </cell>
          <cell r="F142" t="str">
            <v>Tây Bắc</v>
          </cell>
          <cell r="G142">
            <v>95.25</v>
          </cell>
          <cell r="H142">
            <v>0</v>
          </cell>
          <cell r="I142">
            <v>3178295000</v>
          </cell>
          <cell r="J142">
            <v>301724933</v>
          </cell>
          <cell r="K142">
            <v>3480019933</v>
          </cell>
          <cell r="L142">
            <v>161045671</v>
          </cell>
        </row>
        <row r="143">
          <cell r="D143" t="str">
            <v>CT1-B-28-03</v>
          </cell>
          <cell r="E143" t="str">
            <v>C3</v>
          </cell>
          <cell r="F143" t="str">
            <v>Tây Nam</v>
          </cell>
          <cell r="G143">
            <v>97.88</v>
          </cell>
          <cell r="H143">
            <v>0</v>
          </cell>
          <cell r="I143">
            <v>3063107000</v>
          </cell>
          <cell r="J143">
            <v>289761461</v>
          </cell>
          <cell r="K143">
            <v>3352868461</v>
          </cell>
          <cell r="L143">
            <v>165492391</v>
          </cell>
        </row>
        <row r="144">
          <cell r="D144" t="str">
            <v>CT1-B-28-06</v>
          </cell>
          <cell r="E144" t="str">
            <v>A1</v>
          </cell>
          <cell r="F144" t="str">
            <v>Đông Bắc</v>
          </cell>
          <cell r="G144">
            <v>53.18</v>
          </cell>
          <cell r="H144">
            <v>0</v>
          </cell>
          <cell r="I144">
            <v>1569048000</v>
          </cell>
          <cell r="J144">
            <v>147913295</v>
          </cell>
          <cell r="K144">
            <v>1716961295</v>
          </cell>
          <cell r="L144">
            <v>89915053</v>
          </cell>
        </row>
        <row r="145">
          <cell r="D145" t="str">
            <v>CT1-B-28-10</v>
          </cell>
          <cell r="E145" t="str">
            <v>C1</v>
          </cell>
          <cell r="F145" t="str">
            <v>Đông Nam</v>
          </cell>
          <cell r="G145">
            <v>93.09</v>
          </cell>
          <cell r="H145">
            <v>0</v>
          </cell>
          <cell r="I145">
            <v>2715324000</v>
          </cell>
          <cell r="J145">
            <v>255793039</v>
          </cell>
          <cell r="K145">
            <v>2971117039</v>
          </cell>
          <cell r="L145">
            <v>157393611</v>
          </cell>
        </row>
        <row r="146">
          <cell r="D146" t="str">
            <v>CT1-B-28-11</v>
          </cell>
          <cell r="E146" t="str">
            <v>C2</v>
          </cell>
          <cell r="F146" t="str">
            <v>Tây Bắc</v>
          </cell>
          <cell r="G146">
            <v>95.25</v>
          </cell>
          <cell r="H146">
            <v>0</v>
          </cell>
          <cell r="I146">
            <v>3178295000</v>
          </cell>
          <cell r="J146">
            <v>301724933</v>
          </cell>
          <cell r="K146">
            <v>3480019933</v>
          </cell>
          <cell r="L146">
            <v>161045671</v>
          </cell>
        </row>
        <row r="147">
          <cell r="D147" t="str">
            <v>CT1-B-29-03</v>
          </cell>
          <cell r="E147" t="str">
            <v>C3</v>
          </cell>
          <cell r="F147" t="str">
            <v>Tây Nam</v>
          </cell>
          <cell r="G147">
            <v>97.88</v>
          </cell>
          <cell r="H147">
            <v>0</v>
          </cell>
          <cell r="I147">
            <v>3063107000</v>
          </cell>
          <cell r="J147">
            <v>289761461</v>
          </cell>
          <cell r="K147">
            <v>3352868461</v>
          </cell>
          <cell r="L147">
            <v>165492391</v>
          </cell>
        </row>
        <row r="148">
          <cell r="D148" t="str">
            <v>CT1-B-29-04</v>
          </cell>
          <cell r="E148" t="str">
            <v>C3</v>
          </cell>
          <cell r="F148" t="str">
            <v>Đông Bắc</v>
          </cell>
          <cell r="G148">
            <v>97.88</v>
          </cell>
          <cell r="H148">
            <v>0</v>
          </cell>
          <cell r="I148">
            <v>3063107000</v>
          </cell>
          <cell r="J148">
            <v>289761461</v>
          </cell>
          <cell r="K148">
            <v>3352868461</v>
          </cell>
          <cell r="L148">
            <v>165492391</v>
          </cell>
        </row>
        <row r="149">
          <cell r="D149" t="str">
            <v>CT1-B-29-06</v>
          </cell>
          <cell r="E149" t="str">
            <v>A1</v>
          </cell>
          <cell r="F149" t="str">
            <v>Đông Bắc</v>
          </cell>
          <cell r="G149">
            <v>53.18</v>
          </cell>
          <cell r="H149">
            <v>0</v>
          </cell>
          <cell r="I149">
            <v>1569048000</v>
          </cell>
          <cell r="J149">
            <v>147913295</v>
          </cell>
          <cell r="K149">
            <v>1716961295</v>
          </cell>
          <cell r="L149">
            <v>89915053</v>
          </cell>
        </row>
        <row r="150">
          <cell r="D150" t="str">
            <v>CT1-B-29-08</v>
          </cell>
          <cell r="E150" t="str">
            <v>C5</v>
          </cell>
          <cell r="F150" t="str">
            <v>Đông Nam</v>
          </cell>
          <cell r="G150">
            <v>106.45</v>
          </cell>
          <cell r="H150">
            <v>0</v>
          </cell>
          <cell r="I150">
            <v>3085736000</v>
          </cell>
          <cell r="J150">
            <v>290575373</v>
          </cell>
          <cell r="K150">
            <v>3376311373</v>
          </cell>
          <cell r="L150">
            <v>179982274</v>
          </cell>
        </row>
        <row r="151">
          <cell r="D151" t="str">
            <v>CT1-B-29-10</v>
          </cell>
          <cell r="E151" t="str">
            <v>C1</v>
          </cell>
          <cell r="F151" t="str">
            <v>Đông Nam</v>
          </cell>
          <cell r="G151">
            <v>93.09</v>
          </cell>
          <cell r="H151">
            <v>0</v>
          </cell>
          <cell r="I151">
            <v>2715324000</v>
          </cell>
          <cell r="J151">
            <v>255793039</v>
          </cell>
          <cell r="K151">
            <v>2971117039</v>
          </cell>
          <cell r="L151">
            <v>157393611</v>
          </cell>
        </row>
        <row r="152">
          <cell r="D152" t="str">
            <v>CT1-B-29-11</v>
          </cell>
          <cell r="E152" t="str">
            <v>C2</v>
          </cell>
          <cell r="F152" t="str">
            <v>Tây Bắc</v>
          </cell>
          <cell r="G152">
            <v>95.25</v>
          </cell>
          <cell r="H152">
            <v>0</v>
          </cell>
          <cell r="I152">
            <v>3178295000</v>
          </cell>
          <cell r="J152">
            <v>301724933</v>
          </cell>
          <cell r="K152">
            <v>3480019933</v>
          </cell>
          <cell r="L152">
            <v>161045671</v>
          </cell>
        </row>
        <row r="153">
          <cell r="D153" t="str">
            <v>CT1-B-30-03</v>
          </cell>
          <cell r="E153" t="str">
            <v>C3</v>
          </cell>
          <cell r="F153" t="str">
            <v>Tây Nam</v>
          </cell>
          <cell r="G153">
            <v>97.88</v>
          </cell>
          <cell r="H153">
            <v>0</v>
          </cell>
          <cell r="I153">
            <v>3063107000</v>
          </cell>
          <cell r="J153">
            <v>289761461</v>
          </cell>
          <cell r="K153">
            <v>3352868461</v>
          </cell>
          <cell r="L153">
            <v>165492391</v>
          </cell>
        </row>
        <row r="154">
          <cell r="D154" t="str">
            <v>CT1-B-30-04</v>
          </cell>
          <cell r="E154" t="str">
            <v>C3</v>
          </cell>
          <cell r="F154" t="str">
            <v>Đông Bắc</v>
          </cell>
          <cell r="G154">
            <v>97.88</v>
          </cell>
          <cell r="H154">
            <v>0</v>
          </cell>
          <cell r="I154">
            <v>3063107000</v>
          </cell>
          <cell r="J154">
            <v>289761461</v>
          </cell>
          <cell r="K154">
            <v>3352868461</v>
          </cell>
          <cell r="L154">
            <v>165492391</v>
          </cell>
        </row>
        <row r="155">
          <cell r="D155" t="str">
            <v>CT1-B-30-06</v>
          </cell>
          <cell r="E155" t="str">
            <v>A1</v>
          </cell>
          <cell r="F155" t="str">
            <v>Đông Bắc</v>
          </cell>
          <cell r="G155">
            <v>53.18</v>
          </cell>
          <cell r="H155">
            <v>0</v>
          </cell>
          <cell r="I155">
            <v>1569048000</v>
          </cell>
          <cell r="J155">
            <v>147913295</v>
          </cell>
          <cell r="K155">
            <v>1716961295</v>
          </cell>
          <cell r="L155">
            <v>89915053</v>
          </cell>
        </row>
        <row r="156">
          <cell r="D156" t="str">
            <v>CT1-B-30-08</v>
          </cell>
          <cell r="E156" t="str">
            <v>C5</v>
          </cell>
          <cell r="F156" t="str">
            <v>Đông Nam</v>
          </cell>
          <cell r="G156">
            <v>106.45</v>
          </cell>
          <cell r="H156">
            <v>0</v>
          </cell>
          <cell r="I156">
            <v>3085736000</v>
          </cell>
          <cell r="J156">
            <v>290575373</v>
          </cell>
          <cell r="K156">
            <v>3376311373</v>
          </cell>
          <cell r="L156">
            <v>179982274</v>
          </cell>
        </row>
        <row r="157">
          <cell r="D157" t="str">
            <v>CT1-B-30-10</v>
          </cell>
          <cell r="E157" t="str">
            <v>C1</v>
          </cell>
          <cell r="F157" t="str">
            <v>Đông Nam</v>
          </cell>
          <cell r="G157">
            <v>93.09</v>
          </cell>
          <cell r="H157">
            <v>0</v>
          </cell>
          <cell r="I157">
            <v>2715324000</v>
          </cell>
          <cell r="J157">
            <v>255793039</v>
          </cell>
          <cell r="K157">
            <v>2971117039</v>
          </cell>
          <cell r="L157">
            <v>157393611</v>
          </cell>
        </row>
        <row r="158">
          <cell r="D158" t="str">
            <v>CT1-B-30-11</v>
          </cell>
          <cell r="E158" t="str">
            <v>C2</v>
          </cell>
          <cell r="F158" t="str">
            <v>Tây Bắc</v>
          </cell>
          <cell r="G158">
            <v>95.25</v>
          </cell>
          <cell r="H158">
            <v>0</v>
          </cell>
          <cell r="I158">
            <v>3178295000</v>
          </cell>
          <cell r="J158">
            <v>301724933</v>
          </cell>
          <cell r="K158">
            <v>3480019933</v>
          </cell>
          <cell r="L158">
            <v>161045671</v>
          </cell>
        </row>
        <row r="159">
          <cell r="D159" t="str">
            <v>CT1-B-31-06</v>
          </cell>
          <cell r="E159" t="str">
            <v>A1</v>
          </cell>
          <cell r="F159" t="str">
            <v>Đông Nam</v>
          </cell>
          <cell r="G159">
            <v>53.18</v>
          </cell>
          <cell r="H159">
            <v>0</v>
          </cell>
          <cell r="I159">
            <v>1569048000</v>
          </cell>
          <cell r="J159">
            <v>147913295</v>
          </cell>
          <cell r="K159">
            <v>1716961295</v>
          </cell>
          <cell r="L159">
            <v>89915053</v>
          </cell>
        </row>
        <row r="160">
          <cell r="D160" t="str">
            <v>CT1-B-31-08</v>
          </cell>
          <cell r="E160" t="str">
            <v>C5</v>
          </cell>
          <cell r="F160" t="str">
            <v>Đông Nam</v>
          </cell>
          <cell r="G160">
            <v>106.45</v>
          </cell>
          <cell r="H160">
            <v>0</v>
          </cell>
          <cell r="I160">
            <v>3085736000</v>
          </cell>
          <cell r="J160">
            <v>290575373</v>
          </cell>
          <cell r="K160">
            <v>3376311373</v>
          </cell>
          <cell r="L160">
            <v>179982274</v>
          </cell>
        </row>
        <row r="161">
          <cell r="D161" t="str">
            <v>CT1-B-32-02</v>
          </cell>
          <cell r="E161" t="str">
            <v>A1</v>
          </cell>
          <cell r="F161" t="str">
            <v>Tây Nam</v>
          </cell>
          <cell r="G161">
            <v>53.18</v>
          </cell>
          <cell r="H161">
            <v>0</v>
          </cell>
          <cell r="I161">
            <v>1569048000</v>
          </cell>
          <cell r="J161">
            <v>147913295</v>
          </cell>
          <cell r="K161">
            <v>1716961295</v>
          </cell>
          <cell r="L161">
            <v>89915053</v>
          </cell>
        </row>
        <row r="162">
          <cell r="D162" t="str">
            <v>CT1-B-32-06</v>
          </cell>
          <cell r="E162" t="str">
            <v>A1</v>
          </cell>
          <cell r="F162" t="str">
            <v>Đông Bắc</v>
          </cell>
          <cell r="G162">
            <v>53.18</v>
          </cell>
          <cell r="H162">
            <v>0</v>
          </cell>
          <cell r="I162">
            <v>1569048000</v>
          </cell>
          <cell r="J162">
            <v>147913295</v>
          </cell>
          <cell r="K162">
            <v>1716961295</v>
          </cell>
          <cell r="L162">
            <v>89915053</v>
          </cell>
        </row>
        <row r="163">
          <cell r="D163" t="str">
            <v>CT1-B-32-08</v>
          </cell>
          <cell r="E163" t="str">
            <v>C5</v>
          </cell>
          <cell r="F163" t="str">
            <v>Đông Nam</v>
          </cell>
          <cell r="G163">
            <v>106.45</v>
          </cell>
          <cell r="H163">
            <v>0</v>
          </cell>
          <cell r="I163">
            <v>3085736000</v>
          </cell>
          <cell r="J163">
            <v>290575373</v>
          </cell>
          <cell r="K163">
            <v>3376311373</v>
          </cell>
          <cell r="L163">
            <v>179982274</v>
          </cell>
        </row>
        <row r="164">
          <cell r="D164" t="str">
            <v>CT1-B-33-03</v>
          </cell>
          <cell r="E164" t="str">
            <v>C3</v>
          </cell>
          <cell r="F164" t="str">
            <v>Tây Nam</v>
          </cell>
          <cell r="G164">
            <v>97.88</v>
          </cell>
          <cell r="H164">
            <v>0</v>
          </cell>
          <cell r="I164">
            <v>3063107000</v>
          </cell>
          <cell r="J164">
            <v>289761461</v>
          </cell>
          <cell r="K164">
            <v>3352868461</v>
          </cell>
          <cell r="L164">
            <v>165492391</v>
          </cell>
        </row>
        <row r="165">
          <cell r="D165" t="str">
            <v>CT1-B-33-06</v>
          </cell>
          <cell r="E165" t="str">
            <v>A1</v>
          </cell>
          <cell r="F165" t="str">
            <v>Đông Bắc</v>
          </cell>
          <cell r="G165">
            <v>53.18</v>
          </cell>
          <cell r="H165">
            <v>0</v>
          </cell>
          <cell r="I165">
            <v>1569048000</v>
          </cell>
          <cell r="J165">
            <v>147913295</v>
          </cell>
          <cell r="K165">
            <v>1716961295</v>
          </cell>
          <cell r="L165">
            <v>89915053</v>
          </cell>
        </row>
        <row r="166">
          <cell r="D166" t="str">
            <v>CT1-B-33-10</v>
          </cell>
          <cell r="E166" t="str">
            <v>C1</v>
          </cell>
          <cell r="F166" t="str">
            <v>Đông Nam</v>
          </cell>
          <cell r="G166">
            <v>93.09</v>
          </cell>
          <cell r="H166">
            <v>0</v>
          </cell>
          <cell r="I166">
            <v>2715324000</v>
          </cell>
          <cell r="J166">
            <v>255793039</v>
          </cell>
          <cell r="K166">
            <v>2971117039</v>
          </cell>
          <cell r="L166">
            <v>157393611</v>
          </cell>
        </row>
        <row r="167">
          <cell r="D167" t="str">
            <v>CT1-B-33-11</v>
          </cell>
          <cell r="E167" t="str">
            <v>C2</v>
          </cell>
          <cell r="F167" t="str">
            <v>Tây Bắc</v>
          </cell>
          <cell r="G167">
            <v>95.25</v>
          </cell>
          <cell r="H167">
            <v>0</v>
          </cell>
          <cell r="I167">
            <v>3178295000</v>
          </cell>
          <cell r="J167">
            <v>301724933</v>
          </cell>
          <cell r="K167">
            <v>3480019933</v>
          </cell>
          <cell r="L167">
            <v>161045671</v>
          </cell>
        </row>
        <row r="168">
          <cell r="D168" t="str">
            <v>CT1-B-34-02</v>
          </cell>
          <cell r="E168" t="str">
            <v>A1</v>
          </cell>
          <cell r="F168" t="str">
            <v>Tây Nam</v>
          </cell>
          <cell r="G168">
            <v>53.18</v>
          </cell>
          <cell r="H168">
            <v>0</v>
          </cell>
          <cell r="I168">
            <v>1569048000</v>
          </cell>
          <cell r="J168">
            <v>147913295</v>
          </cell>
          <cell r="K168">
            <v>1716961295</v>
          </cell>
          <cell r="L168">
            <v>89915053</v>
          </cell>
        </row>
        <row r="169">
          <cell r="D169" t="str">
            <v>CT1-B-34-06</v>
          </cell>
          <cell r="E169" t="str">
            <v>A1</v>
          </cell>
          <cell r="F169" t="str">
            <v>Đông Bắc</v>
          </cell>
          <cell r="G169">
            <v>53.18</v>
          </cell>
          <cell r="H169">
            <v>0</v>
          </cell>
          <cell r="I169">
            <v>1569048000</v>
          </cell>
          <cell r="J169">
            <v>147913295</v>
          </cell>
          <cell r="K169">
            <v>1716961295</v>
          </cell>
          <cell r="L169">
            <v>89915053</v>
          </cell>
        </row>
        <row r="170">
          <cell r="D170" t="str">
            <v>CT1-B-34-08</v>
          </cell>
          <cell r="E170" t="str">
            <v>C5</v>
          </cell>
          <cell r="F170" t="str">
            <v>Đông Nam</v>
          </cell>
          <cell r="G170">
            <v>106.45</v>
          </cell>
          <cell r="H170">
            <v>0</v>
          </cell>
          <cell r="I170">
            <v>3085736000</v>
          </cell>
          <cell r="J170">
            <v>290575373</v>
          </cell>
          <cell r="K170">
            <v>3376311373</v>
          </cell>
          <cell r="L170">
            <v>179982274</v>
          </cell>
        </row>
        <row r="171">
          <cell r="L171" t="e">
            <v>#N/A</v>
          </cell>
        </row>
        <row r="172">
          <cell r="D172" t="str">
            <v>CT1-C-05-05</v>
          </cell>
          <cell r="E172" t="str">
            <v>A2-1</v>
          </cell>
          <cell r="F172" t="str">
            <v>Đông Bắc</v>
          </cell>
          <cell r="G172">
            <v>53.69</v>
          </cell>
          <cell r="H172">
            <v>27.22</v>
          </cell>
          <cell r="I172">
            <v>2240490000</v>
          </cell>
          <cell r="J172">
            <v>210368995</v>
          </cell>
          <cell r="K172">
            <v>2450858995</v>
          </cell>
          <cell r="L172">
            <v>136800055</v>
          </cell>
        </row>
        <row r="173">
          <cell r="D173" t="str">
            <v>CT1-C-05-07</v>
          </cell>
          <cell r="E173" t="str">
            <v>C5-1</v>
          </cell>
          <cell r="F173" t="str">
            <v>Đông Nam</v>
          </cell>
          <cell r="G173">
            <v>105.65</v>
          </cell>
          <cell r="H173">
            <v>41</v>
          </cell>
          <cell r="I173">
            <v>3947530000</v>
          </cell>
          <cell r="J173">
            <v>369957884</v>
          </cell>
          <cell r="K173">
            <v>4317487884</v>
          </cell>
          <cell r="L173">
            <v>247951156</v>
          </cell>
        </row>
        <row r="174">
          <cell r="D174" t="str">
            <v>CT1-C-05-08</v>
          </cell>
          <cell r="E174" t="str">
            <v>A2-2</v>
          </cell>
          <cell r="F174" t="str">
            <v>Đông Nam</v>
          </cell>
          <cell r="G174">
            <v>53.62</v>
          </cell>
          <cell r="H174">
            <v>13.54</v>
          </cell>
          <cell r="I174">
            <v>2077050000</v>
          </cell>
          <cell r="J174">
            <v>196349801</v>
          </cell>
          <cell r="K174">
            <v>2273399801</v>
          </cell>
          <cell r="L174">
            <v>113551992</v>
          </cell>
        </row>
        <row r="175">
          <cell r="D175" t="str">
            <v>CT1-C-05-09</v>
          </cell>
          <cell r="E175" t="str">
            <v>C1-1</v>
          </cell>
          <cell r="F175" t="str">
            <v>Đông Nam</v>
          </cell>
          <cell r="G175">
            <v>91.43</v>
          </cell>
          <cell r="H175">
            <v>36.979999999999997</v>
          </cell>
          <cell r="I175">
            <v>3602490000</v>
          </cell>
          <cell r="J175">
            <v>338537846</v>
          </cell>
          <cell r="K175">
            <v>3941027846</v>
          </cell>
          <cell r="L175">
            <v>217111544</v>
          </cell>
        </row>
        <row r="176">
          <cell r="D176" t="str">
            <v>CT1-C-06-03</v>
          </cell>
          <cell r="E176" t="str">
            <v>C3-1</v>
          </cell>
          <cell r="F176" t="str">
            <v>Tây Nam</v>
          </cell>
          <cell r="G176">
            <v>97.17</v>
          </cell>
          <cell r="H176">
            <v>0</v>
          </cell>
          <cell r="I176">
            <v>3082660000</v>
          </cell>
          <cell r="J176">
            <v>291836805</v>
          </cell>
          <cell r="K176">
            <v>3374496805</v>
          </cell>
          <cell r="L176">
            <v>164291946</v>
          </cell>
        </row>
        <row r="177">
          <cell r="D177" t="str">
            <v>CT1-C-06-04</v>
          </cell>
          <cell r="E177" t="str">
            <v>C4-1</v>
          </cell>
          <cell r="F177" t="str">
            <v>Đông Bắc</v>
          </cell>
          <cell r="G177">
            <v>98.73</v>
          </cell>
          <cell r="H177">
            <v>0</v>
          </cell>
          <cell r="I177">
            <v>2991860000</v>
          </cell>
          <cell r="J177">
            <v>282493046</v>
          </cell>
          <cell r="K177">
            <v>3274353046</v>
          </cell>
          <cell r="L177">
            <v>166929544</v>
          </cell>
        </row>
        <row r="178">
          <cell r="D178" t="str">
            <v>CT1-C-06-10</v>
          </cell>
          <cell r="E178" t="str">
            <v>C1-1</v>
          </cell>
          <cell r="F178" t="str">
            <v>Đông Nam</v>
          </cell>
          <cell r="G178">
            <v>91.43</v>
          </cell>
          <cell r="H178">
            <v>0</v>
          </cell>
          <cell r="I178">
            <v>2708110000</v>
          </cell>
          <cell r="J178">
            <v>255352306</v>
          </cell>
          <cell r="K178">
            <v>2963462306</v>
          </cell>
          <cell r="L178">
            <v>154586936</v>
          </cell>
        </row>
        <row r="179">
          <cell r="D179" t="str">
            <v>CT1-C-07-03</v>
          </cell>
          <cell r="E179" t="str">
            <v>C3-1</v>
          </cell>
          <cell r="F179" t="str">
            <v>Tây Nam</v>
          </cell>
          <cell r="G179">
            <v>97.17</v>
          </cell>
          <cell r="H179">
            <v>0</v>
          </cell>
          <cell r="I179">
            <v>3082660000</v>
          </cell>
          <cell r="J179">
            <v>291836805</v>
          </cell>
          <cell r="K179">
            <v>3374496805</v>
          </cell>
          <cell r="L179">
            <v>164291946</v>
          </cell>
        </row>
        <row r="180">
          <cell r="D180" t="str">
            <v>CT1-C-07-04</v>
          </cell>
          <cell r="E180" t="str">
            <v>C4-1</v>
          </cell>
          <cell r="F180" t="str">
            <v>Đông Bắc</v>
          </cell>
          <cell r="G180">
            <v>98.73</v>
          </cell>
          <cell r="H180">
            <v>0</v>
          </cell>
          <cell r="I180">
            <v>2991860000</v>
          </cell>
          <cell r="J180">
            <v>282493046</v>
          </cell>
          <cell r="K180">
            <v>3274353046</v>
          </cell>
          <cell r="L180">
            <v>166929544</v>
          </cell>
        </row>
        <row r="181">
          <cell r="D181" t="str">
            <v>CT1-C-07-08</v>
          </cell>
          <cell r="E181" t="str">
            <v>C5-1</v>
          </cell>
          <cell r="F181" t="str">
            <v>Đông Nam</v>
          </cell>
          <cell r="G181">
            <v>105.65</v>
          </cell>
          <cell r="H181">
            <v>0</v>
          </cell>
          <cell r="I181">
            <v>3107630000</v>
          </cell>
          <cell r="J181">
            <v>292900034</v>
          </cell>
          <cell r="K181">
            <v>3400530034</v>
          </cell>
          <cell r="L181">
            <v>178629660</v>
          </cell>
        </row>
        <row r="182">
          <cell r="D182" t="str">
            <v>CT1-C-07-10</v>
          </cell>
          <cell r="E182" t="str">
            <v>C1-1</v>
          </cell>
          <cell r="F182" t="str">
            <v>Đông Nam</v>
          </cell>
          <cell r="G182">
            <v>91.43</v>
          </cell>
          <cell r="H182">
            <v>0</v>
          </cell>
          <cell r="I182">
            <v>2708110000</v>
          </cell>
          <cell r="J182">
            <v>255352306</v>
          </cell>
          <cell r="K182">
            <v>2963462306</v>
          </cell>
          <cell r="L182">
            <v>154586936</v>
          </cell>
        </row>
        <row r="183">
          <cell r="D183" t="str">
            <v>CT1-C-07-11</v>
          </cell>
          <cell r="E183" t="str">
            <v>C2-1</v>
          </cell>
          <cell r="F183" t="str">
            <v>Tây Bắc</v>
          </cell>
          <cell r="G183">
            <v>93.48</v>
          </cell>
          <cell r="H183">
            <v>0</v>
          </cell>
          <cell r="I183">
            <v>3166650000</v>
          </cell>
          <cell r="J183">
            <v>300859699</v>
          </cell>
          <cell r="K183">
            <v>3467509699</v>
          </cell>
          <cell r="L183">
            <v>158053011</v>
          </cell>
        </row>
        <row r="184">
          <cell r="D184" t="str">
            <v>CT1-C-08-03</v>
          </cell>
          <cell r="E184" t="str">
            <v>C3</v>
          </cell>
          <cell r="F184" t="str">
            <v>Tây Nam</v>
          </cell>
          <cell r="G184">
            <v>97.88</v>
          </cell>
          <cell r="H184">
            <v>0</v>
          </cell>
          <cell r="I184">
            <v>3182540000</v>
          </cell>
          <cell r="J184">
            <v>301704761</v>
          </cell>
          <cell r="K184">
            <v>3484244761</v>
          </cell>
          <cell r="L184">
            <v>165492391</v>
          </cell>
        </row>
        <row r="185">
          <cell r="D185" t="str">
            <v>CT1-C-08-04</v>
          </cell>
          <cell r="E185" t="str">
            <v>C4</v>
          </cell>
          <cell r="F185" t="str">
            <v>Đông Bắc</v>
          </cell>
          <cell r="G185">
            <v>99.46</v>
          </cell>
          <cell r="H185">
            <v>0</v>
          </cell>
          <cell r="I185">
            <v>3094010000</v>
          </cell>
          <cell r="J185">
            <v>292584620</v>
          </cell>
          <cell r="K185">
            <v>3386594620</v>
          </cell>
          <cell r="L185">
            <v>168163805</v>
          </cell>
        </row>
        <row r="186">
          <cell r="D186" t="str">
            <v>CT1-C-08-06</v>
          </cell>
          <cell r="E186" t="str">
            <v>A2</v>
          </cell>
          <cell r="F186" t="str">
            <v>Đông Bắc</v>
          </cell>
          <cell r="G186">
            <v>53.96</v>
          </cell>
          <cell r="H186">
            <v>0</v>
          </cell>
          <cell r="I186">
            <v>1654830000</v>
          </cell>
          <cell r="J186">
            <v>156359615</v>
          </cell>
          <cell r="K186">
            <v>1811189615</v>
          </cell>
          <cell r="L186">
            <v>91233852</v>
          </cell>
        </row>
        <row r="187">
          <cell r="D187" t="str">
            <v>CT1-C-08-09</v>
          </cell>
          <cell r="E187" t="str">
            <v>A2</v>
          </cell>
          <cell r="F187" t="str">
            <v>Đông Nam</v>
          </cell>
          <cell r="G187">
            <v>54.03</v>
          </cell>
          <cell r="H187">
            <v>0</v>
          </cell>
          <cell r="I187">
            <v>1575380000</v>
          </cell>
          <cell r="J187">
            <v>148402779</v>
          </cell>
          <cell r="K187">
            <v>1723782779</v>
          </cell>
          <cell r="L187">
            <v>91352206</v>
          </cell>
        </row>
        <row r="188">
          <cell r="D188" t="str">
            <v>CT1-C-09-02</v>
          </cell>
          <cell r="E188" t="str">
            <v>A1</v>
          </cell>
          <cell r="F188" t="str">
            <v>Tây Nam</v>
          </cell>
          <cell r="G188">
            <v>52.8</v>
          </cell>
          <cell r="H188">
            <v>0</v>
          </cell>
          <cell r="I188">
            <v>1670720000</v>
          </cell>
          <cell r="J188">
            <v>158144744</v>
          </cell>
          <cell r="K188">
            <v>1828864744</v>
          </cell>
          <cell r="L188">
            <v>89272561</v>
          </cell>
        </row>
        <row r="189">
          <cell r="D189" t="str">
            <v>CT1-C-09-03</v>
          </cell>
          <cell r="E189" t="str">
            <v>C3</v>
          </cell>
          <cell r="F189" t="str">
            <v>Tây Nam</v>
          </cell>
          <cell r="G189">
            <v>97.88</v>
          </cell>
          <cell r="H189">
            <v>0</v>
          </cell>
          <cell r="I189">
            <v>3182540000</v>
          </cell>
          <cell r="J189">
            <v>301704761</v>
          </cell>
          <cell r="K189">
            <v>3484244761</v>
          </cell>
          <cell r="L189">
            <v>165492391</v>
          </cell>
        </row>
        <row r="190">
          <cell r="D190" t="str">
            <v>CT1-C-09-04</v>
          </cell>
          <cell r="E190" t="str">
            <v>C4</v>
          </cell>
          <cell r="F190" t="str">
            <v>Đông Bắc</v>
          </cell>
          <cell r="G190">
            <v>99.46</v>
          </cell>
          <cell r="H190">
            <v>0</v>
          </cell>
          <cell r="I190">
            <v>3094010000</v>
          </cell>
          <cell r="J190">
            <v>292584620</v>
          </cell>
          <cell r="K190">
            <v>3386594620</v>
          </cell>
          <cell r="L190">
            <v>168163805</v>
          </cell>
        </row>
        <row r="191">
          <cell r="D191" t="str">
            <v>CT1-C-09-08</v>
          </cell>
          <cell r="E191" t="str">
            <v>C5</v>
          </cell>
          <cell r="F191" t="str">
            <v>Đông Nam</v>
          </cell>
          <cell r="G191">
            <v>106.45</v>
          </cell>
          <cell r="H191">
            <v>0</v>
          </cell>
          <cell r="I191">
            <v>3209780000</v>
          </cell>
          <cell r="J191">
            <v>302979773</v>
          </cell>
          <cell r="K191">
            <v>3512759773</v>
          </cell>
          <cell r="L191">
            <v>179982274</v>
          </cell>
        </row>
        <row r="192">
          <cell r="D192" t="str">
            <v>CT1-C-09-09</v>
          </cell>
          <cell r="E192" t="str">
            <v>A2</v>
          </cell>
          <cell r="F192" t="str">
            <v>Đông Nam</v>
          </cell>
          <cell r="G192">
            <v>54.03</v>
          </cell>
          <cell r="H192">
            <v>0</v>
          </cell>
          <cell r="I192">
            <v>1575380000</v>
          </cell>
          <cell r="J192">
            <v>148402779</v>
          </cell>
          <cell r="K192">
            <v>1723782779</v>
          </cell>
          <cell r="L192">
            <v>91352206</v>
          </cell>
        </row>
        <row r="193">
          <cell r="D193" t="str">
            <v>CT1-C-09-10</v>
          </cell>
          <cell r="E193" t="str">
            <v>C1</v>
          </cell>
          <cell r="F193" t="str">
            <v>Đông Nam</v>
          </cell>
          <cell r="G193">
            <v>93.09</v>
          </cell>
          <cell r="H193">
            <v>0</v>
          </cell>
          <cell r="I193">
            <v>2832960000</v>
          </cell>
          <cell r="J193">
            <v>267556639</v>
          </cell>
          <cell r="K193">
            <v>3100516639</v>
          </cell>
          <cell r="L193">
            <v>157393611</v>
          </cell>
        </row>
        <row r="194">
          <cell r="D194" t="str">
            <v>CT1-C-09-11</v>
          </cell>
          <cell r="E194" t="str">
            <v>C2</v>
          </cell>
          <cell r="F194" t="str">
            <v>Tây Bắc</v>
          </cell>
          <cell r="G194">
            <v>95.25</v>
          </cell>
          <cell r="H194">
            <v>0</v>
          </cell>
          <cell r="I194">
            <v>3293770000</v>
          </cell>
          <cell r="J194">
            <v>313272433</v>
          </cell>
          <cell r="K194">
            <v>3607042433</v>
          </cell>
          <cell r="L194">
            <v>161045671</v>
          </cell>
        </row>
        <row r="195">
          <cell r="D195" t="str">
            <v>CT1-C-10-06</v>
          </cell>
          <cell r="E195" t="str">
            <v>A2</v>
          </cell>
          <cell r="F195" t="str">
            <v>Đông Bắc</v>
          </cell>
          <cell r="G195">
            <v>53.96</v>
          </cell>
          <cell r="H195">
            <v>0</v>
          </cell>
          <cell r="I195">
            <v>1654830000</v>
          </cell>
          <cell r="J195">
            <v>156359615</v>
          </cell>
          <cell r="K195">
            <v>1811189615</v>
          </cell>
          <cell r="L195">
            <v>91233852</v>
          </cell>
        </row>
        <row r="196">
          <cell r="D196" t="str">
            <v>CT1-C-10-08</v>
          </cell>
          <cell r="E196" t="str">
            <v>C5</v>
          </cell>
          <cell r="F196" t="str">
            <v>Đông Nam</v>
          </cell>
          <cell r="G196">
            <v>106.45</v>
          </cell>
          <cell r="H196">
            <v>0</v>
          </cell>
          <cell r="I196">
            <v>3209780000</v>
          </cell>
          <cell r="J196">
            <v>302979773</v>
          </cell>
          <cell r="K196">
            <v>3512759773</v>
          </cell>
          <cell r="L196">
            <v>179982274</v>
          </cell>
        </row>
        <row r="197">
          <cell r="D197" t="str">
            <v>CT1-C-10-10</v>
          </cell>
          <cell r="E197" t="str">
            <v>C1</v>
          </cell>
          <cell r="F197" t="str">
            <v>Đông Nam</v>
          </cell>
          <cell r="G197">
            <v>93.09</v>
          </cell>
          <cell r="H197">
            <v>0</v>
          </cell>
          <cell r="I197">
            <v>2832960000</v>
          </cell>
          <cell r="J197">
            <v>267556639</v>
          </cell>
          <cell r="K197">
            <v>3100516639</v>
          </cell>
          <cell r="L197">
            <v>157393611</v>
          </cell>
        </row>
        <row r="198">
          <cell r="D198" t="str">
            <v>CT1-C-11-02</v>
          </cell>
          <cell r="E198" t="str">
            <v>A1</v>
          </cell>
          <cell r="F198" t="str">
            <v>Tây Nam</v>
          </cell>
          <cell r="G198">
            <v>52.8</v>
          </cell>
          <cell r="H198">
            <v>0</v>
          </cell>
          <cell r="I198">
            <v>1670720000</v>
          </cell>
          <cell r="J198">
            <v>158144744</v>
          </cell>
          <cell r="K198">
            <v>1828864744</v>
          </cell>
          <cell r="L198">
            <v>89272561</v>
          </cell>
        </row>
        <row r="199">
          <cell r="D199" t="str">
            <v>CT1-C-11-03</v>
          </cell>
          <cell r="E199" t="str">
            <v>C3</v>
          </cell>
          <cell r="F199" t="str">
            <v>Tây Nam</v>
          </cell>
          <cell r="G199">
            <v>97.88</v>
          </cell>
          <cell r="H199">
            <v>0</v>
          </cell>
          <cell r="I199">
            <v>3182540000</v>
          </cell>
          <cell r="J199">
            <v>301704761</v>
          </cell>
          <cell r="K199">
            <v>3484244761</v>
          </cell>
          <cell r="L199">
            <v>165492391</v>
          </cell>
        </row>
        <row r="200">
          <cell r="D200" t="str">
            <v>CT1-C-11-08</v>
          </cell>
          <cell r="E200" t="str">
            <v>C5</v>
          </cell>
          <cell r="F200" t="str">
            <v>Đông Nam</v>
          </cell>
          <cell r="G200">
            <v>106.45</v>
          </cell>
          <cell r="H200">
            <v>0</v>
          </cell>
          <cell r="I200">
            <v>3209780000</v>
          </cell>
          <cell r="J200">
            <v>302979773</v>
          </cell>
          <cell r="K200">
            <v>3512759773</v>
          </cell>
          <cell r="L200">
            <v>179982274</v>
          </cell>
        </row>
        <row r="201">
          <cell r="D201" t="str">
            <v>CT1-C-11-09</v>
          </cell>
          <cell r="E201" t="str">
            <v>A2</v>
          </cell>
          <cell r="F201" t="str">
            <v>Đông Nam</v>
          </cell>
          <cell r="G201">
            <v>54.03</v>
          </cell>
          <cell r="H201">
            <v>0</v>
          </cell>
          <cell r="I201">
            <v>1575380000</v>
          </cell>
          <cell r="J201">
            <v>148402779</v>
          </cell>
          <cell r="K201">
            <v>1723782779</v>
          </cell>
          <cell r="L201">
            <v>91352206</v>
          </cell>
        </row>
        <row r="202">
          <cell r="D202" t="str">
            <v>CT1-C-11-10</v>
          </cell>
          <cell r="E202" t="str">
            <v>C1</v>
          </cell>
          <cell r="F202" t="str">
            <v>Đông Nam</v>
          </cell>
          <cell r="G202">
            <v>93.09</v>
          </cell>
          <cell r="H202">
            <v>0</v>
          </cell>
          <cell r="I202">
            <v>2832960000</v>
          </cell>
          <cell r="J202">
            <v>267556639</v>
          </cell>
          <cell r="K202">
            <v>3100516639</v>
          </cell>
          <cell r="L202">
            <v>157393611</v>
          </cell>
        </row>
        <row r="203">
          <cell r="D203" t="str">
            <v>CT1-C-11-11</v>
          </cell>
          <cell r="E203" t="str">
            <v>C2</v>
          </cell>
          <cell r="F203" t="str">
            <v>Tây Bắc</v>
          </cell>
          <cell r="G203">
            <v>95.25</v>
          </cell>
          <cell r="H203">
            <v>0</v>
          </cell>
          <cell r="I203">
            <v>3293770000</v>
          </cell>
          <cell r="J203">
            <v>313272433</v>
          </cell>
          <cell r="K203">
            <v>3607042433</v>
          </cell>
          <cell r="L203">
            <v>161045671</v>
          </cell>
        </row>
        <row r="204">
          <cell r="D204" t="str">
            <v>CT1-C-12-02</v>
          </cell>
          <cell r="E204" t="str">
            <v>A1</v>
          </cell>
          <cell r="F204" t="str">
            <v>Tây Nam</v>
          </cell>
          <cell r="G204">
            <v>52.8</v>
          </cell>
          <cell r="H204">
            <v>0</v>
          </cell>
          <cell r="I204">
            <v>1670720000</v>
          </cell>
          <cell r="J204">
            <v>158144744</v>
          </cell>
          <cell r="K204">
            <v>1828864744</v>
          </cell>
          <cell r="L204">
            <v>89272561</v>
          </cell>
        </row>
        <row r="205">
          <cell r="D205" t="str">
            <v>CT1-C-12-03</v>
          </cell>
          <cell r="E205" t="str">
            <v>C3</v>
          </cell>
          <cell r="F205" t="str">
            <v>Tây Nam</v>
          </cell>
          <cell r="G205">
            <v>97.88</v>
          </cell>
          <cell r="H205">
            <v>0</v>
          </cell>
          <cell r="I205">
            <v>3182540000</v>
          </cell>
          <cell r="J205">
            <v>301704761</v>
          </cell>
          <cell r="K205">
            <v>3484244761</v>
          </cell>
          <cell r="L205">
            <v>165492391</v>
          </cell>
        </row>
        <row r="206">
          <cell r="D206" t="str">
            <v>CT1-C-12-08</v>
          </cell>
          <cell r="E206" t="str">
            <v>C5</v>
          </cell>
          <cell r="F206" t="str">
            <v>Đông Nam</v>
          </cell>
          <cell r="G206">
            <v>106.45</v>
          </cell>
          <cell r="H206">
            <v>0</v>
          </cell>
          <cell r="I206">
            <v>3209780000</v>
          </cell>
          <cell r="J206">
            <v>302979773</v>
          </cell>
          <cell r="K206">
            <v>3512759773</v>
          </cell>
          <cell r="L206">
            <v>179982274</v>
          </cell>
        </row>
        <row r="207">
          <cell r="D207" t="str">
            <v>CT1-C-12-11</v>
          </cell>
          <cell r="E207" t="str">
            <v>C2</v>
          </cell>
          <cell r="F207" t="str">
            <v>Tây Bắc</v>
          </cell>
          <cell r="G207">
            <v>95.25</v>
          </cell>
          <cell r="H207">
            <v>0</v>
          </cell>
          <cell r="I207">
            <v>3293770000</v>
          </cell>
          <cell r="J207">
            <v>313272433</v>
          </cell>
          <cell r="K207">
            <v>3607042433</v>
          </cell>
          <cell r="L207">
            <v>161045671</v>
          </cell>
        </row>
        <row r="208">
          <cell r="D208" t="str">
            <v>CT1-C-12A-03</v>
          </cell>
          <cell r="E208" t="str">
            <v>C3</v>
          </cell>
          <cell r="F208" t="str">
            <v>Tây Nam</v>
          </cell>
          <cell r="G208">
            <v>97.88</v>
          </cell>
          <cell r="H208">
            <v>0</v>
          </cell>
          <cell r="I208">
            <v>3103090000</v>
          </cell>
          <cell r="J208">
            <v>293759761</v>
          </cell>
          <cell r="K208">
            <v>3396849761</v>
          </cell>
          <cell r="L208">
            <v>165492391</v>
          </cell>
        </row>
        <row r="209">
          <cell r="D209" t="str">
            <v>CT1-C-12A-11</v>
          </cell>
          <cell r="E209" t="str">
            <v>C2</v>
          </cell>
          <cell r="F209" t="str">
            <v>Tây Bắc</v>
          </cell>
          <cell r="G209">
            <v>95.25</v>
          </cell>
          <cell r="H209">
            <v>0</v>
          </cell>
          <cell r="I209">
            <v>3214320000</v>
          </cell>
          <cell r="J209">
            <v>305327433</v>
          </cell>
          <cell r="K209">
            <v>3519647433</v>
          </cell>
          <cell r="L209">
            <v>161045671</v>
          </cell>
        </row>
        <row r="210">
          <cell r="D210" t="str">
            <v>CT1-C-14-02</v>
          </cell>
          <cell r="E210" t="str">
            <v>A1</v>
          </cell>
          <cell r="F210" t="str">
            <v>Tây Nam</v>
          </cell>
          <cell r="G210">
            <v>52.8</v>
          </cell>
          <cell r="H210">
            <v>0</v>
          </cell>
          <cell r="I210">
            <v>1670720000</v>
          </cell>
          <cell r="J210">
            <v>158144744</v>
          </cell>
          <cell r="K210">
            <v>1828864744</v>
          </cell>
          <cell r="L210">
            <v>89272561</v>
          </cell>
        </row>
        <row r="211">
          <cell r="D211" t="str">
            <v>CT1-C-14-03</v>
          </cell>
          <cell r="E211" t="str">
            <v>C3</v>
          </cell>
          <cell r="F211" t="str">
            <v>Tây Nam</v>
          </cell>
          <cell r="G211">
            <v>97.88</v>
          </cell>
          <cell r="H211">
            <v>0</v>
          </cell>
          <cell r="I211">
            <v>3182540000</v>
          </cell>
          <cell r="J211">
            <v>301704761</v>
          </cell>
          <cell r="K211">
            <v>3484244761</v>
          </cell>
          <cell r="L211">
            <v>165492391</v>
          </cell>
        </row>
        <row r="212">
          <cell r="D212" t="str">
            <v>CT1-C-14-04</v>
          </cell>
          <cell r="E212" t="str">
            <v>C4</v>
          </cell>
          <cell r="F212" t="str">
            <v>Đông Bắc</v>
          </cell>
          <cell r="G212">
            <v>99.46</v>
          </cell>
          <cell r="H212">
            <v>0</v>
          </cell>
          <cell r="I212">
            <v>3094010000</v>
          </cell>
          <cell r="J212">
            <v>292584620</v>
          </cell>
          <cell r="K212">
            <v>3386594620</v>
          </cell>
          <cell r="L212">
            <v>168163805</v>
          </cell>
        </row>
        <row r="213">
          <cell r="D213" t="str">
            <v>CT1-C-14-06</v>
          </cell>
          <cell r="E213" t="str">
            <v>A2</v>
          </cell>
          <cell r="F213" t="str">
            <v>Đông Bắc</v>
          </cell>
          <cell r="G213">
            <v>53.96</v>
          </cell>
          <cell r="H213">
            <v>0</v>
          </cell>
          <cell r="I213">
            <v>1654830000</v>
          </cell>
          <cell r="J213">
            <v>156359615</v>
          </cell>
          <cell r="K213">
            <v>1811189615</v>
          </cell>
          <cell r="L213">
            <v>91233852</v>
          </cell>
        </row>
        <row r="214">
          <cell r="D214" t="str">
            <v>CT1-C-14-08</v>
          </cell>
          <cell r="E214" t="str">
            <v>C5</v>
          </cell>
          <cell r="F214" t="str">
            <v>Đông Nam</v>
          </cell>
          <cell r="G214">
            <v>106.45</v>
          </cell>
          <cell r="H214">
            <v>0</v>
          </cell>
          <cell r="I214">
            <v>3209780000</v>
          </cell>
          <cell r="J214">
            <v>302979773</v>
          </cell>
          <cell r="K214">
            <v>3512759773</v>
          </cell>
          <cell r="L214">
            <v>179982274</v>
          </cell>
        </row>
        <row r="215">
          <cell r="D215" t="str">
            <v>CT1-C-14-09</v>
          </cell>
          <cell r="E215" t="str">
            <v>A2</v>
          </cell>
          <cell r="F215" t="str">
            <v>Đông Nam</v>
          </cell>
          <cell r="G215">
            <v>54.03</v>
          </cell>
          <cell r="H215">
            <v>0</v>
          </cell>
          <cell r="I215">
            <v>1575380000</v>
          </cell>
          <cell r="J215">
            <v>148402779</v>
          </cell>
          <cell r="K215">
            <v>1723782779</v>
          </cell>
          <cell r="L215">
            <v>91352206</v>
          </cell>
        </row>
        <row r="216">
          <cell r="D216" t="str">
            <v>CT1-C-14-10</v>
          </cell>
          <cell r="E216" t="str">
            <v>C1</v>
          </cell>
          <cell r="F216" t="str">
            <v>Đông Nam</v>
          </cell>
          <cell r="G216">
            <v>93.09</v>
          </cell>
          <cell r="H216">
            <v>0</v>
          </cell>
          <cell r="I216">
            <v>2832960000</v>
          </cell>
          <cell r="J216">
            <v>267556639</v>
          </cell>
          <cell r="K216">
            <v>3100516639</v>
          </cell>
          <cell r="L216">
            <v>157393611</v>
          </cell>
        </row>
        <row r="217">
          <cell r="D217" t="str">
            <v>CT1-C-14-11</v>
          </cell>
          <cell r="E217" t="str">
            <v>C2</v>
          </cell>
          <cell r="F217" t="str">
            <v>Tây Bắc</v>
          </cell>
          <cell r="G217">
            <v>95.25</v>
          </cell>
          <cell r="H217">
            <v>0</v>
          </cell>
          <cell r="I217">
            <v>3293770000</v>
          </cell>
          <cell r="J217">
            <v>313272433</v>
          </cell>
          <cell r="K217">
            <v>3607042433</v>
          </cell>
          <cell r="L217">
            <v>161045671</v>
          </cell>
        </row>
        <row r="218">
          <cell r="D218" t="str">
            <v>CT1-C-15-06</v>
          </cell>
          <cell r="E218" t="str">
            <v>A2</v>
          </cell>
          <cell r="F218" t="str">
            <v>Đông Bắc</v>
          </cell>
          <cell r="G218">
            <v>53.96</v>
          </cell>
          <cell r="H218">
            <v>0</v>
          </cell>
          <cell r="I218">
            <v>1654830000</v>
          </cell>
          <cell r="J218">
            <v>156359615</v>
          </cell>
          <cell r="K218">
            <v>1811189615</v>
          </cell>
          <cell r="L218">
            <v>91233852</v>
          </cell>
        </row>
        <row r="219">
          <cell r="D219" t="str">
            <v>CT1-C-15-11</v>
          </cell>
          <cell r="E219" t="str">
            <v>C2</v>
          </cell>
          <cell r="F219" t="str">
            <v>Tây Bắc</v>
          </cell>
          <cell r="G219">
            <v>95.25</v>
          </cell>
          <cell r="H219">
            <v>0</v>
          </cell>
          <cell r="I219">
            <v>3293770000</v>
          </cell>
          <cell r="J219">
            <v>313272433</v>
          </cell>
          <cell r="K219">
            <v>3607042433</v>
          </cell>
          <cell r="L219">
            <v>161045671</v>
          </cell>
        </row>
        <row r="220">
          <cell r="D220" t="str">
            <v>CT1-C-16-11</v>
          </cell>
          <cell r="E220" t="str">
            <v>C2</v>
          </cell>
          <cell r="F220" t="str">
            <v>Tây Bắc</v>
          </cell>
          <cell r="G220">
            <v>95.25</v>
          </cell>
          <cell r="H220">
            <v>0</v>
          </cell>
          <cell r="I220">
            <v>3268800000</v>
          </cell>
          <cell r="J220">
            <v>310775433</v>
          </cell>
          <cell r="K220">
            <v>3579575433</v>
          </cell>
          <cell r="L220">
            <v>161045671</v>
          </cell>
        </row>
        <row r="221">
          <cell r="D221" t="str">
            <v>CT1-C-17-02</v>
          </cell>
          <cell r="E221" t="str">
            <v>A1</v>
          </cell>
          <cell r="F221" t="str">
            <v>Tây Nam</v>
          </cell>
          <cell r="G221">
            <v>52.8</v>
          </cell>
          <cell r="H221">
            <v>0</v>
          </cell>
          <cell r="I221">
            <v>1645750000</v>
          </cell>
          <cell r="J221">
            <v>155647744</v>
          </cell>
          <cell r="K221">
            <v>1801397744</v>
          </cell>
          <cell r="L221">
            <v>89272561</v>
          </cell>
        </row>
        <row r="222">
          <cell r="D222" t="str">
            <v>CT1-C-17-03</v>
          </cell>
          <cell r="E222" t="str">
            <v>C3</v>
          </cell>
          <cell r="F222" t="str">
            <v>Tây Nam</v>
          </cell>
          <cell r="G222">
            <v>97.88</v>
          </cell>
          <cell r="H222">
            <v>0</v>
          </cell>
          <cell r="I222">
            <v>3157570000</v>
          </cell>
          <cell r="J222">
            <v>299207761</v>
          </cell>
          <cell r="K222">
            <v>3456777761</v>
          </cell>
          <cell r="L222">
            <v>165492391</v>
          </cell>
        </row>
        <row r="223">
          <cell r="D223" t="str">
            <v>CT1-C-17-11</v>
          </cell>
          <cell r="E223" t="str">
            <v>C2</v>
          </cell>
          <cell r="F223" t="str">
            <v>Tây Bắc</v>
          </cell>
          <cell r="G223">
            <v>95.25</v>
          </cell>
          <cell r="H223">
            <v>0</v>
          </cell>
          <cell r="I223">
            <v>3268800000</v>
          </cell>
          <cell r="J223">
            <v>310775433</v>
          </cell>
          <cell r="K223">
            <v>3579575433</v>
          </cell>
          <cell r="L223">
            <v>161045671</v>
          </cell>
        </row>
        <row r="224">
          <cell r="D224" t="str">
            <v>CT1-C-18-02</v>
          </cell>
          <cell r="E224" t="str">
            <v>A1</v>
          </cell>
          <cell r="F224" t="str">
            <v>Tây Nam</v>
          </cell>
          <cell r="G224">
            <v>52.8</v>
          </cell>
          <cell r="H224">
            <v>0</v>
          </cell>
          <cell r="I224">
            <v>1645750000</v>
          </cell>
          <cell r="J224">
            <v>155647744</v>
          </cell>
          <cell r="K224">
            <v>1801397744</v>
          </cell>
          <cell r="L224">
            <v>89272561</v>
          </cell>
        </row>
        <row r="225">
          <cell r="D225" t="str">
            <v>CT1-C-19-06</v>
          </cell>
          <cell r="E225" t="str">
            <v>A2</v>
          </cell>
          <cell r="F225" t="str">
            <v>Đông Bắc</v>
          </cell>
          <cell r="G225">
            <v>53.96</v>
          </cell>
          <cell r="H225">
            <v>0</v>
          </cell>
          <cell r="I225">
            <v>1629860000</v>
          </cell>
          <cell r="J225">
            <v>153862615</v>
          </cell>
          <cell r="K225">
            <v>1783722615</v>
          </cell>
          <cell r="L225">
            <v>91233852</v>
          </cell>
        </row>
        <row r="226">
          <cell r="D226" t="str">
            <v>CT1-C-19-11</v>
          </cell>
          <cell r="E226" t="str">
            <v>C2</v>
          </cell>
          <cell r="F226" t="str">
            <v>Tây Bắc</v>
          </cell>
          <cell r="G226">
            <v>95.25</v>
          </cell>
          <cell r="H226">
            <v>0</v>
          </cell>
          <cell r="I226">
            <v>3268800000</v>
          </cell>
          <cell r="J226">
            <v>310775433</v>
          </cell>
          <cell r="K226">
            <v>3579575433</v>
          </cell>
          <cell r="L226">
            <v>161045671</v>
          </cell>
        </row>
        <row r="227">
          <cell r="D227" t="str">
            <v>CT1-C-20-08</v>
          </cell>
          <cell r="E227" t="str">
            <v>C1</v>
          </cell>
          <cell r="F227" t="str">
            <v>Đông Nam</v>
          </cell>
          <cell r="G227">
            <v>93.09</v>
          </cell>
          <cell r="H227">
            <v>0</v>
          </cell>
          <cell r="I227">
            <v>2753510000</v>
          </cell>
          <cell r="J227">
            <v>259611639</v>
          </cell>
          <cell r="K227">
            <v>3013121639</v>
          </cell>
          <cell r="L227">
            <v>157393611</v>
          </cell>
        </row>
        <row r="228">
          <cell r="D228" t="str">
            <v>CT1-C-20-09</v>
          </cell>
          <cell r="E228" t="str">
            <v>C2</v>
          </cell>
          <cell r="F228" t="str">
            <v>Tây Bắc</v>
          </cell>
          <cell r="G228">
            <v>95.25</v>
          </cell>
          <cell r="H228">
            <v>0</v>
          </cell>
          <cell r="I228">
            <v>3214320000</v>
          </cell>
          <cell r="J228">
            <v>305327433</v>
          </cell>
          <cell r="K228">
            <v>3519647433</v>
          </cell>
          <cell r="L228">
            <v>161045671</v>
          </cell>
        </row>
        <row r="229">
          <cell r="D229" t="str">
            <v>CT1-C-21-02</v>
          </cell>
          <cell r="E229" t="str">
            <v>A1</v>
          </cell>
          <cell r="F229" t="str">
            <v>Tây Nam</v>
          </cell>
          <cell r="G229">
            <v>52.8</v>
          </cell>
          <cell r="H229">
            <v>0</v>
          </cell>
          <cell r="I229">
            <v>1618510000</v>
          </cell>
          <cell r="J229">
            <v>152923744</v>
          </cell>
          <cell r="K229">
            <v>1771433744</v>
          </cell>
          <cell r="L229">
            <v>89272561</v>
          </cell>
        </row>
        <row r="230">
          <cell r="D230" t="str">
            <v>CT1-C-21-10</v>
          </cell>
          <cell r="E230" t="str">
            <v>C1</v>
          </cell>
          <cell r="F230" t="str">
            <v>Đông Nam</v>
          </cell>
          <cell r="G230">
            <v>93.09</v>
          </cell>
          <cell r="H230">
            <v>0</v>
          </cell>
          <cell r="I230">
            <v>2780750000</v>
          </cell>
          <cell r="J230">
            <v>262335639</v>
          </cell>
          <cell r="K230">
            <v>3043085639</v>
          </cell>
          <cell r="L230">
            <v>157393611</v>
          </cell>
        </row>
        <row r="231">
          <cell r="D231" t="str">
            <v>CT1-C-21-11</v>
          </cell>
          <cell r="E231" t="str">
            <v>C2</v>
          </cell>
          <cell r="F231" t="str">
            <v>Tây Bắc</v>
          </cell>
          <cell r="G231">
            <v>95.25</v>
          </cell>
          <cell r="H231">
            <v>0</v>
          </cell>
          <cell r="I231">
            <v>3243830000</v>
          </cell>
          <cell r="J231">
            <v>308278433</v>
          </cell>
          <cell r="K231">
            <v>3552108433</v>
          </cell>
          <cell r="L231">
            <v>161045671</v>
          </cell>
        </row>
        <row r="232">
          <cell r="D232" t="str">
            <v>CT1-C-22-02</v>
          </cell>
          <cell r="E232" t="str">
            <v>A1</v>
          </cell>
          <cell r="F232" t="str">
            <v>Tây Nam</v>
          </cell>
          <cell r="G232">
            <v>52.8</v>
          </cell>
          <cell r="H232">
            <v>0</v>
          </cell>
          <cell r="I232">
            <v>1618510000</v>
          </cell>
          <cell r="J232">
            <v>152923744</v>
          </cell>
          <cell r="K232">
            <v>1771433744</v>
          </cell>
          <cell r="L232">
            <v>89272561</v>
          </cell>
        </row>
        <row r="233">
          <cell r="D233" t="str">
            <v>CT1-C-22-10</v>
          </cell>
          <cell r="E233" t="str">
            <v>C1</v>
          </cell>
          <cell r="F233" t="str">
            <v>Đông Nam</v>
          </cell>
          <cell r="G233">
            <v>93.09</v>
          </cell>
          <cell r="H233">
            <v>0</v>
          </cell>
          <cell r="I233">
            <v>2780750000</v>
          </cell>
          <cell r="J233">
            <v>262335639</v>
          </cell>
          <cell r="K233">
            <v>3043085639</v>
          </cell>
          <cell r="L233">
            <v>157393611</v>
          </cell>
        </row>
        <row r="234">
          <cell r="D234" t="str">
            <v>CT1-C-22-11</v>
          </cell>
          <cell r="E234" t="str">
            <v>C2</v>
          </cell>
          <cell r="F234" t="str">
            <v>Tây Bắc</v>
          </cell>
          <cell r="G234">
            <v>95.25</v>
          </cell>
          <cell r="H234">
            <v>0</v>
          </cell>
          <cell r="I234">
            <v>3243830000</v>
          </cell>
          <cell r="J234">
            <v>308278433</v>
          </cell>
          <cell r="K234">
            <v>3552108433</v>
          </cell>
          <cell r="L234">
            <v>161045671</v>
          </cell>
        </row>
        <row r="235">
          <cell r="D235" t="str">
            <v>CT1-C-23-02</v>
          </cell>
          <cell r="E235" t="str">
            <v>A1</v>
          </cell>
          <cell r="F235" t="str">
            <v>Tây Nam</v>
          </cell>
          <cell r="G235">
            <v>52.8</v>
          </cell>
          <cell r="H235">
            <v>0</v>
          </cell>
          <cell r="I235">
            <v>1618510000</v>
          </cell>
          <cell r="J235">
            <v>152923744</v>
          </cell>
          <cell r="K235">
            <v>1771433744</v>
          </cell>
          <cell r="L235">
            <v>89272561</v>
          </cell>
        </row>
        <row r="236">
          <cell r="D236" t="str">
            <v>CT1-C-23-10</v>
          </cell>
          <cell r="E236" t="str">
            <v>C1</v>
          </cell>
          <cell r="F236" t="str">
            <v>Đông Nam</v>
          </cell>
          <cell r="G236">
            <v>93.09</v>
          </cell>
          <cell r="H236">
            <v>0</v>
          </cell>
          <cell r="I236">
            <v>2780750000</v>
          </cell>
          <cell r="J236">
            <v>262335639</v>
          </cell>
          <cell r="K236">
            <v>3043085639</v>
          </cell>
          <cell r="L236">
            <v>157393611</v>
          </cell>
        </row>
        <row r="237">
          <cell r="D237" t="str">
            <v>CT1-C-23-11</v>
          </cell>
          <cell r="E237" t="str">
            <v>C2</v>
          </cell>
          <cell r="F237" t="str">
            <v>Tây Bắc</v>
          </cell>
          <cell r="G237">
            <v>95.25</v>
          </cell>
          <cell r="H237">
            <v>0</v>
          </cell>
          <cell r="I237">
            <v>3243830000</v>
          </cell>
          <cell r="J237">
            <v>308278433</v>
          </cell>
          <cell r="K237">
            <v>3552108433</v>
          </cell>
          <cell r="L237">
            <v>161045671</v>
          </cell>
        </row>
        <row r="238">
          <cell r="D238" t="str">
            <v>CT1-C-24-02</v>
          </cell>
          <cell r="E238" t="str">
            <v>A1</v>
          </cell>
          <cell r="F238" t="str">
            <v>Tây Nam</v>
          </cell>
          <cell r="G238">
            <v>52.8</v>
          </cell>
          <cell r="H238">
            <v>0</v>
          </cell>
          <cell r="I238">
            <v>1618510000</v>
          </cell>
          <cell r="J238">
            <v>152923744</v>
          </cell>
          <cell r="K238">
            <v>1771433744</v>
          </cell>
          <cell r="L238">
            <v>89272561</v>
          </cell>
        </row>
        <row r="239">
          <cell r="D239" t="str">
            <v>CT1-C-24-10</v>
          </cell>
          <cell r="E239" t="str">
            <v>C1</v>
          </cell>
          <cell r="F239" t="str">
            <v>Đông Nam</v>
          </cell>
          <cell r="G239">
            <v>93.09</v>
          </cell>
          <cell r="H239">
            <v>0</v>
          </cell>
          <cell r="I239">
            <v>2780750000</v>
          </cell>
          <cell r="J239">
            <v>262335639</v>
          </cell>
          <cell r="K239">
            <v>3043085639</v>
          </cell>
          <cell r="L239">
            <v>157393611</v>
          </cell>
        </row>
        <row r="240">
          <cell r="D240" t="str">
            <v>CT1-C-24-11</v>
          </cell>
          <cell r="E240" t="str">
            <v>C2</v>
          </cell>
          <cell r="F240" t="str">
            <v>Tây Bắc</v>
          </cell>
          <cell r="G240">
            <v>95.25</v>
          </cell>
          <cell r="H240">
            <v>0</v>
          </cell>
          <cell r="I240">
            <v>3243830000</v>
          </cell>
          <cell r="J240">
            <v>308278433</v>
          </cell>
          <cell r="K240">
            <v>3552108433</v>
          </cell>
          <cell r="L240">
            <v>161045671</v>
          </cell>
        </row>
        <row r="241">
          <cell r="D241" t="str">
            <v>CT1-C-25-02</v>
          </cell>
          <cell r="E241" t="str">
            <v>A1</v>
          </cell>
          <cell r="F241" t="str">
            <v>Tây Nam</v>
          </cell>
          <cell r="G241">
            <v>52.8</v>
          </cell>
          <cell r="H241">
            <v>0</v>
          </cell>
          <cell r="I241">
            <v>1618510000</v>
          </cell>
          <cell r="J241">
            <v>152923744</v>
          </cell>
          <cell r="K241">
            <v>1771433744</v>
          </cell>
          <cell r="L241">
            <v>89272561</v>
          </cell>
        </row>
        <row r="242">
          <cell r="D242" t="str">
            <v>CT1-C-25-06</v>
          </cell>
          <cell r="E242" t="str">
            <v>A2</v>
          </cell>
          <cell r="F242" t="str">
            <v>Đông Bắc</v>
          </cell>
          <cell r="G242">
            <v>53.96</v>
          </cell>
          <cell r="H242">
            <v>0</v>
          </cell>
          <cell r="I242">
            <v>1602620000</v>
          </cell>
          <cell r="J242">
            <v>151138615</v>
          </cell>
          <cell r="K242">
            <v>1753758615</v>
          </cell>
          <cell r="L242">
            <v>91233852</v>
          </cell>
        </row>
        <row r="243">
          <cell r="D243" t="str">
            <v>CT1-C-25-11</v>
          </cell>
          <cell r="E243" t="str">
            <v>C2</v>
          </cell>
          <cell r="F243" t="str">
            <v>Tây Bắc</v>
          </cell>
          <cell r="G243">
            <v>95.25</v>
          </cell>
          <cell r="H243">
            <v>0</v>
          </cell>
          <cell r="I243">
            <v>3243830000</v>
          </cell>
          <cell r="J243">
            <v>308278433</v>
          </cell>
          <cell r="K243">
            <v>3552108433</v>
          </cell>
          <cell r="L243">
            <v>161045671</v>
          </cell>
        </row>
        <row r="244">
          <cell r="D244" t="str">
            <v>CT1-C-27-02</v>
          </cell>
          <cell r="E244" t="str">
            <v>A1</v>
          </cell>
          <cell r="F244" t="str">
            <v>Tây Nam</v>
          </cell>
          <cell r="G244">
            <v>52.8</v>
          </cell>
          <cell r="H244">
            <v>0</v>
          </cell>
          <cell r="I244">
            <v>1591270000</v>
          </cell>
          <cell r="J244">
            <v>150199744</v>
          </cell>
          <cell r="K244">
            <v>1741469744</v>
          </cell>
          <cell r="L244">
            <v>89272561</v>
          </cell>
        </row>
        <row r="245">
          <cell r="D245" t="str">
            <v>CT1-C-27-11</v>
          </cell>
          <cell r="E245" t="str">
            <v>C2</v>
          </cell>
          <cell r="F245" t="str">
            <v>Tây Bắc</v>
          </cell>
          <cell r="G245">
            <v>95.25</v>
          </cell>
          <cell r="H245">
            <v>0</v>
          </cell>
          <cell r="I245">
            <v>3214320000</v>
          </cell>
          <cell r="J245">
            <v>305327433</v>
          </cell>
          <cell r="K245">
            <v>3519647433</v>
          </cell>
          <cell r="L245">
            <v>161045671</v>
          </cell>
        </row>
        <row r="246">
          <cell r="D246" t="str">
            <v>CT1-C-28-02</v>
          </cell>
          <cell r="E246" t="str">
            <v>A1</v>
          </cell>
          <cell r="F246" t="str">
            <v>Tây Nam</v>
          </cell>
          <cell r="G246">
            <v>52.8</v>
          </cell>
          <cell r="H246">
            <v>0</v>
          </cell>
          <cell r="I246">
            <v>1591270000</v>
          </cell>
          <cell r="J246">
            <v>150199744</v>
          </cell>
          <cell r="K246">
            <v>1741469744</v>
          </cell>
          <cell r="L246">
            <v>89272561</v>
          </cell>
        </row>
        <row r="247">
          <cell r="D247" t="str">
            <v>CT1-C-28-11</v>
          </cell>
          <cell r="E247" t="str">
            <v>C2</v>
          </cell>
          <cell r="F247" t="str">
            <v>Tây Bắc</v>
          </cell>
          <cell r="G247">
            <v>95.25</v>
          </cell>
          <cell r="H247">
            <v>0</v>
          </cell>
          <cell r="I247">
            <v>3214320000</v>
          </cell>
          <cell r="J247">
            <v>305327433</v>
          </cell>
          <cell r="K247">
            <v>3519647433</v>
          </cell>
          <cell r="L247">
            <v>161045671</v>
          </cell>
        </row>
        <row r="248">
          <cell r="D248" t="str">
            <v>CT1-C-29-02</v>
          </cell>
          <cell r="E248" t="str">
            <v>A1</v>
          </cell>
          <cell r="F248" t="str">
            <v>Tây Nam</v>
          </cell>
          <cell r="G248">
            <v>52.8</v>
          </cell>
          <cell r="H248">
            <v>0</v>
          </cell>
          <cell r="I248">
            <v>1591270000</v>
          </cell>
          <cell r="J248">
            <v>150199744</v>
          </cell>
          <cell r="K248">
            <v>1741469744</v>
          </cell>
          <cell r="L248">
            <v>89272561</v>
          </cell>
        </row>
        <row r="249">
          <cell r="D249" t="str">
            <v>CT1-C-29-11</v>
          </cell>
          <cell r="E249" t="str">
            <v>C2</v>
          </cell>
          <cell r="F249" t="str">
            <v>Tây Bắc</v>
          </cell>
          <cell r="G249">
            <v>95.25</v>
          </cell>
          <cell r="H249">
            <v>0</v>
          </cell>
          <cell r="I249">
            <v>3214320000</v>
          </cell>
          <cell r="J249">
            <v>305327433</v>
          </cell>
          <cell r="K249">
            <v>3519647433</v>
          </cell>
          <cell r="L249">
            <v>161045671</v>
          </cell>
        </row>
        <row r="250">
          <cell r="D250" t="str">
            <v>CT1-C-30-02</v>
          </cell>
          <cell r="E250" t="str">
            <v>A1</v>
          </cell>
          <cell r="F250" t="str">
            <v>Tây Nam</v>
          </cell>
          <cell r="G250">
            <v>52.8</v>
          </cell>
          <cell r="H250">
            <v>0</v>
          </cell>
          <cell r="I250">
            <v>1591270000</v>
          </cell>
          <cell r="J250">
            <v>150199744</v>
          </cell>
          <cell r="K250">
            <v>1741469744</v>
          </cell>
          <cell r="L250">
            <v>89272561</v>
          </cell>
        </row>
        <row r="251">
          <cell r="D251" t="str">
            <v>CT1-C-30-11</v>
          </cell>
          <cell r="E251" t="str">
            <v>C2</v>
          </cell>
          <cell r="F251" t="str">
            <v>Tây Bắc</v>
          </cell>
          <cell r="G251">
            <v>95.25</v>
          </cell>
          <cell r="H251">
            <v>0</v>
          </cell>
          <cell r="I251">
            <v>3214320000</v>
          </cell>
          <cell r="J251">
            <v>305327433</v>
          </cell>
          <cell r="K251">
            <v>3519647433</v>
          </cell>
          <cell r="L251">
            <v>161045671</v>
          </cell>
        </row>
        <row r="252">
          <cell r="D252" t="str">
            <v>CT1-C-31-01</v>
          </cell>
          <cell r="E252" t="str">
            <v>PH-2</v>
          </cell>
          <cell r="F252" t="str">
            <v>Tây Nam</v>
          </cell>
          <cell r="G252">
            <v>157.91</v>
          </cell>
          <cell r="H252">
            <v>0</v>
          </cell>
          <cell r="I252">
            <v>5037130000</v>
          </cell>
          <cell r="J252">
            <v>477014079</v>
          </cell>
          <cell r="K252">
            <v>5514144079</v>
          </cell>
          <cell r="L252">
            <v>266989206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A23" sqref="A23:F23"/>
    </sheetView>
  </sheetViews>
  <sheetFormatPr defaultRowHeight="12.75"/>
  <cols>
    <col min="1" max="1" width="19.33203125" customWidth="1"/>
    <col min="2" max="2" width="11.5" customWidth="1"/>
    <col min="3" max="3" width="19.33203125" customWidth="1"/>
    <col min="4" max="4" width="25" customWidth="1"/>
    <col min="5" max="5" width="24.6640625" customWidth="1"/>
    <col min="6" max="7" width="19.33203125" customWidth="1"/>
    <col min="8" max="8" width="13.83203125" customWidth="1"/>
  </cols>
  <sheetData>
    <row r="1" spans="1:8" ht="15.75">
      <c r="A1" s="94" t="s">
        <v>0</v>
      </c>
      <c r="B1" s="95"/>
      <c r="C1" s="95"/>
      <c r="D1" s="95"/>
      <c r="E1" s="95"/>
      <c r="F1" s="95"/>
    </row>
    <row r="2" spans="1:8" ht="15.75">
      <c r="A2" s="93" t="s">
        <v>1</v>
      </c>
      <c r="B2" s="93"/>
      <c r="C2" s="93"/>
      <c r="D2" s="93"/>
      <c r="E2" s="52" t="s">
        <v>136</v>
      </c>
      <c r="F2" s="1" t="s">
        <v>2</v>
      </c>
    </row>
    <row r="3" spans="1:8" ht="15.75">
      <c r="A3" s="93" t="s">
        <v>3</v>
      </c>
      <c r="B3" s="93"/>
      <c r="C3" s="93"/>
      <c r="D3" s="93"/>
      <c r="E3" s="2" t="str">
        <f>VLOOKUP($E$2,'Bảng giá mới'!$B$6:$J$98,2,0)</f>
        <v>Tây Bắc</v>
      </c>
      <c r="F3" s="1"/>
    </row>
    <row r="4" spans="1:8" ht="15.75">
      <c r="A4" s="93" t="s">
        <v>4</v>
      </c>
      <c r="B4" s="93"/>
      <c r="C4" s="93"/>
      <c r="D4" s="93"/>
      <c r="E4" s="72">
        <f>VLOOKUP($E$2,'Bảng giá mới'!$B$6:$J$98,3,0)</f>
        <v>95.25</v>
      </c>
      <c r="F4" s="1" t="s">
        <v>5</v>
      </c>
    </row>
    <row r="5" spans="1:8" ht="15.75">
      <c r="A5" s="96" t="s">
        <v>380</v>
      </c>
      <c r="B5" s="97"/>
      <c r="C5" s="97"/>
      <c r="D5" s="98"/>
      <c r="E5" s="73">
        <f>+E12/E4</f>
        <v>38736454.309711285</v>
      </c>
      <c r="F5" s="1" t="s">
        <v>7</v>
      </c>
      <c r="G5" s="73">
        <f>+ROUNDUP(G12/E4,0)</f>
        <v>38736455</v>
      </c>
      <c r="H5" s="76">
        <f>+E5-G5</f>
        <v>-0.6902887150645256</v>
      </c>
    </row>
    <row r="6" spans="1:8" ht="15.75" customHeight="1">
      <c r="A6" s="93" t="s">
        <v>383</v>
      </c>
      <c r="B6" s="93"/>
      <c r="C6" s="93"/>
      <c r="D6" s="93"/>
      <c r="E6" s="69">
        <f>VLOOKUP($E$2,'Bảng giá mới'!$B$6:$J$98,9,0)</f>
        <v>161045671</v>
      </c>
      <c r="F6" s="1" t="s">
        <v>7</v>
      </c>
    </row>
    <row r="7" spans="1:8" ht="15.75">
      <c r="A7" s="92" t="s">
        <v>6</v>
      </c>
      <c r="B7" s="92"/>
      <c r="C7" s="92"/>
      <c r="D7" s="92"/>
      <c r="E7" s="3">
        <f>VLOOKUP($E$2,'Bảng giá mới'!$B$6:$J$98,6,0)</f>
        <v>3308707000</v>
      </c>
      <c r="F7" s="1" t="s">
        <v>7</v>
      </c>
    </row>
    <row r="8" spans="1:8" ht="15.75">
      <c r="A8" s="89" t="s">
        <v>8</v>
      </c>
      <c r="B8" s="90"/>
      <c r="C8" s="90"/>
      <c r="D8" s="91"/>
      <c r="E8" s="69">
        <f>VLOOKUP($E$2,'Bảng giá mới'!$B$6:$J$98,7,0)</f>
        <v>314766133</v>
      </c>
      <c r="F8" s="1" t="s">
        <v>7</v>
      </c>
    </row>
    <row r="9" spans="1:8" ht="15.75">
      <c r="A9" s="92" t="s">
        <v>9</v>
      </c>
      <c r="B9" s="92"/>
      <c r="C9" s="92"/>
      <c r="D9" s="92"/>
      <c r="E9" s="3">
        <f>VLOOKUP($E$2,'Bảng giá mới'!$B$6:$J$98,8,0)</f>
        <v>3623473133</v>
      </c>
      <c r="F9" s="1" t="s">
        <v>7</v>
      </c>
      <c r="G9" s="3">
        <f>+E9*65%</f>
        <v>2355257536.4500003</v>
      </c>
      <c r="H9" t="s">
        <v>396</v>
      </c>
    </row>
    <row r="10" spans="1:8" ht="15.75">
      <c r="A10" s="89" t="s">
        <v>381</v>
      </c>
      <c r="B10" s="90"/>
      <c r="C10" s="90"/>
      <c r="D10" s="91"/>
      <c r="E10" s="71">
        <f>+E7-E6</f>
        <v>3147661329</v>
      </c>
      <c r="F10" s="1" t="s">
        <v>7</v>
      </c>
    </row>
    <row r="11" spans="1:8" ht="15.75">
      <c r="A11" s="92" t="s">
        <v>59</v>
      </c>
      <c r="B11" s="92"/>
      <c r="C11" s="92"/>
      <c r="D11" s="92"/>
      <c r="E11" s="71">
        <f>+E7*2%</f>
        <v>66174140</v>
      </c>
      <c r="F11" s="1" t="s">
        <v>7</v>
      </c>
    </row>
    <row r="12" spans="1:8" ht="15.75">
      <c r="A12" s="93" t="s">
        <v>168</v>
      </c>
      <c r="B12" s="93"/>
      <c r="C12" s="93"/>
      <c r="D12" s="93"/>
      <c r="E12" s="3">
        <f>+E11+E10+E8+E6</f>
        <v>3689647273</v>
      </c>
      <c r="F12" s="1" t="s">
        <v>7</v>
      </c>
      <c r="G12" s="3">
        <f>+E9+E11</f>
        <v>3689647273</v>
      </c>
      <c r="H12" s="77" t="s">
        <v>397</v>
      </c>
    </row>
    <row r="13" spans="1:8" ht="31.5">
      <c r="A13" s="4" t="s">
        <v>10</v>
      </c>
      <c r="B13" s="4" t="s">
        <v>41</v>
      </c>
      <c r="C13" s="4" t="s">
        <v>12</v>
      </c>
      <c r="D13" s="5" t="s">
        <v>13</v>
      </c>
      <c r="E13" s="6" t="s">
        <v>14</v>
      </c>
      <c r="F13" s="35"/>
    </row>
    <row r="14" spans="1:8" ht="31.5">
      <c r="A14" s="12" t="s">
        <v>15</v>
      </c>
      <c r="B14" s="36"/>
      <c r="C14" s="37">
        <v>100000000</v>
      </c>
      <c r="D14" s="38" t="s">
        <v>16</v>
      </c>
      <c r="E14" s="16"/>
      <c r="F14" s="1"/>
    </row>
    <row r="15" spans="1:8" ht="47.25">
      <c r="A15" s="17" t="s">
        <v>17</v>
      </c>
      <c r="B15" s="18">
        <v>0.15</v>
      </c>
      <c r="C15" s="14">
        <f>ROUND((B15*$E$12-C14),0)</f>
        <v>453447091</v>
      </c>
      <c r="D15" s="15" t="s">
        <v>18</v>
      </c>
      <c r="E15" s="16"/>
      <c r="F15" s="1"/>
    </row>
    <row r="16" spans="1:8" ht="15.75">
      <c r="A16" s="19" t="s">
        <v>19</v>
      </c>
      <c r="B16" s="20">
        <v>0.15</v>
      </c>
      <c r="C16" s="14">
        <f>ROUND((B16*$E$12),0)</f>
        <v>553447091</v>
      </c>
      <c r="D16" s="39" t="s">
        <v>42</v>
      </c>
      <c r="E16" s="40"/>
      <c r="F16" s="1"/>
    </row>
    <row r="17" spans="1:7" ht="15.75">
      <c r="A17" s="19" t="s">
        <v>20</v>
      </c>
      <c r="B17" s="20">
        <v>0.1</v>
      </c>
      <c r="C17" s="14">
        <f t="shared" ref="C17:C21" si="0">ROUND((B17*$E$12),0)</f>
        <v>368964727</v>
      </c>
      <c r="D17" s="39" t="s">
        <v>42</v>
      </c>
      <c r="E17" s="40"/>
      <c r="F17" s="1"/>
      <c r="G17" s="119" t="s">
        <v>399</v>
      </c>
    </row>
    <row r="18" spans="1:7" ht="15.75">
      <c r="A18" s="19" t="s">
        <v>22</v>
      </c>
      <c r="B18" s="22">
        <v>0.1</v>
      </c>
      <c r="C18" s="14">
        <f t="shared" si="0"/>
        <v>368964727</v>
      </c>
      <c r="D18" s="25" t="s">
        <v>42</v>
      </c>
      <c r="F18" s="1"/>
    </row>
    <row r="19" spans="1:7" ht="94.5">
      <c r="A19" s="19" t="s">
        <v>28</v>
      </c>
      <c r="B19" s="22">
        <v>0.25</v>
      </c>
      <c r="C19" s="14">
        <f t="shared" si="0"/>
        <v>922411818</v>
      </c>
      <c r="D19" s="25" t="s">
        <v>43</v>
      </c>
      <c r="E19" s="46" t="s">
        <v>21</v>
      </c>
      <c r="F19" s="1"/>
    </row>
    <row r="20" spans="1:7" ht="15.75">
      <c r="A20" s="19" t="s">
        <v>29</v>
      </c>
      <c r="B20" s="22">
        <v>0.2</v>
      </c>
      <c r="C20" s="14">
        <f t="shared" si="0"/>
        <v>737929455</v>
      </c>
      <c r="D20" s="25" t="s">
        <v>42</v>
      </c>
      <c r="E20" s="34"/>
      <c r="F20" s="1"/>
    </row>
    <row r="21" spans="1:7" ht="63">
      <c r="A21" s="19" t="s">
        <v>30</v>
      </c>
      <c r="B21" s="22">
        <v>0.05</v>
      </c>
      <c r="C21" s="14">
        <f t="shared" si="0"/>
        <v>184482364</v>
      </c>
      <c r="D21" s="25" t="s">
        <v>398</v>
      </c>
      <c r="E21" s="26"/>
      <c r="F21" s="1"/>
    </row>
    <row r="22" spans="1:7" ht="15.75">
      <c r="A22" s="41" t="s">
        <v>23</v>
      </c>
      <c r="B22" s="42">
        <f>SUM(B15:B21)</f>
        <v>1</v>
      </c>
      <c r="C22" s="43">
        <f>SUM(C14:C21)</f>
        <v>3689647273</v>
      </c>
      <c r="D22" s="44"/>
      <c r="E22" s="45"/>
      <c r="F22" s="1"/>
    </row>
    <row r="23" spans="1:7" ht="15">
      <c r="A23" s="120" t="s">
        <v>400</v>
      </c>
      <c r="B23" s="121"/>
      <c r="C23" s="121"/>
      <c r="D23" s="121"/>
      <c r="E23" s="121"/>
      <c r="F23" s="121"/>
    </row>
    <row r="24" spans="1:7" ht="15.75">
      <c r="A24" s="27"/>
      <c r="B24" s="28"/>
      <c r="C24" s="27"/>
    </row>
    <row r="25" spans="1:7" ht="15.75" customHeight="1">
      <c r="A25" s="27"/>
      <c r="B25" s="28"/>
      <c r="C25" s="27"/>
    </row>
    <row r="26" spans="1:7" ht="15.75">
      <c r="A26" s="27"/>
      <c r="B26" s="28"/>
      <c r="C26" s="27"/>
    </row>
    <row r="27" spans="1:7" ht="15.75" customHeight="1">
      <c r="A27" s="27"/>
      <c r="B27" s="28"/>
      <c r="C27" s="27"/>
    </row>
  </sheetData>
  <mergeCells count="13">
    <mergeCell ref="A23:F23"/>
    <mergeCell ref="A1:F1"/>
    <mergeCell ref="A2:D2"/>
    <mergeCell ref="A3:D3"/>
    <mergeCell ref="A4:D4"/>
    <mergeCell ref="A6:D6"/>
    <mergeCell ref="A5:D5"/>
    <mergeCell ref="A8:D8"/>
    <mergeCell ref="A9:D9"/>
    <mergeCell ref="A11:D11"/>
    <mergeCell ref="A12:D12"/>
    <mergeCell ref="A7:D7"/>
    <mergeCell ref="A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2" zoomScaleNormal="100" workbookViewId="0">
      <selection activeCell="A45" sqref="A45:F45"/>
    </sheetView>
  </sheetViews>
  <sheetFormatPr defaultRowHeight="12.75"/>
  <cols>
    <col min="1" max="1" width="13" customWidth="1"/>
    <col min="2" max="2" width="11.33203125" customWidth="1"/>
    <col min="3" max="3" width="18.83203125" customWidth="1"/>
    <col min="4" max="4" width="22.33203125" customWidth="1"/>
    <col min="5" max="5" width="20.33203125" customWidth="1"/>
    <col min="6" max="6" width="13.33203125" customWidth="1"/>
    <col min="7" max="7" width="17.5" customWidth="1"/>
    <col min="8" max="8" width="9.6640625" customWidth="1"/>
  </cols>
  <sheetData>
    <row r="1" spans="1:8" ht="15.75">
      <c r="A1" s="94" t="s">
        <v>24</v>
      </c>
      <c r="B1" s="95"/>
      <c r="C1" s="95"/>
      <c r="D1" s="95"/>
      <c r="E1" s="95"/>
      <c r="F1" s="95"/>
    </row>
    <row r="2" spans="1:8" ht="15.75">
      <c r="A2" s="93" t="s">
        <v>1</v>
      </c>
      <c r="B2" s="93"/>
      <c r="C2" s="93"/>
      <c r="D2" s="93"/>
      <c r="E2" s="52" t="s">
        <v>136</v>
      </c>
      <c r="F2" s="1" t="s">
        <v>2</v>
      </c>
    </row>
    <row r="3" spans="1:8" ht="15.75">
      <c r="A3" s="93" t="s">
        <v>3</v>
      </c>
      <c r="B3" s="93"/>
      <c r="C3" s="93"/>
      <c r="D3" s="93"/>
      <c r="E3" s="2" t="str">
        <f>VLOOKUP($E$2,'Bảng giá mới'!$B$6:$J$98,2,0)</f>
        <v>Tây Bắc</v>
      </c>
      <c r="F3" s="1"/>
    </row>
    <row r="4" spans="1:8" ht="15.75">
      <c r="A4" s="93" t="s">
        <v>4</v>
      </c>
      <c r="B4" s="93"/>
      <c r="C4" s="93"/>
      <c r="D4" s="93"/>
      <c r="E4" s="72">
        <f>VLOOKUP($E$2,'Bảng giá mới'!$B$6:$J$98,3,0)</f>
        <v>95.25</v>
      </c>
      <c r="F4" s="1" t="s">
        <v>5</v>
      </c>
    </row>
    <row r="5" spans="1:8" ht="15.75">
      <c r="A5" s="96" t="s">
        <v>380</v>
      </c>
      <c r="B5" s="97"/>
      <c r="C5" s="97"/>
      <c r="D5" s="98"/>
      <c r="E5" s="69">
        <f>+E15/E4</f>
        <v>37958343.685039371</v>
      </c>
      <c r="F5" s="1" t="s">
        <v>7</v>
      </c>
      <c r="G5" s="73">
        <f>+ROUNDUP(G15/E4,0)</f>
        <v>37958344</v>
      </c>
      <c r="H5" s="76">
        <f>+E5-G5</f>
        <v>-0.31496062874794006</v>
      </c>
    </row>
    <row r="6" spans="1:8" ht="15.75" customHeight="1">
      <c r="A6" s="93" t="s">
        <v>383</v>
      </c>
      <c r="B6" s="93"/>
      <c r="C6" s="93"/>
      <c r="D6" s="93"/>
      <c r="E6" s="69">
        <f>VLOOKUP($E$2,'Bảng giá mới'!$B$6:$J$98,9,0)</f>
        <v>161045671</v>
      </c>
      <c r="F6" s="1" t="s">
        <v>7</v>
      </c>
    </row>
    <row r="7" spans="1:8" ht="15.75">
      <c r="A7" s="92" t="s">
        <v>6</v>
      </c>
      <c r="B7" s="92"/>
      <c r="C7" s="92"/>
      <c r="D7" s="92"/>
      <c r="E7" s="3">
        <f>VLOOKUP($E$2,'Bảng giá mới'!$B$6:$J$98,6,0)</f>
        <v>3308707000</v>
      </c>
      <c r="F7" s="1" t="s">
        <v>7</v>
      </c>
    </row>
    <row r="8" spans="1:8" ht="15.75">
      <c r="A8" s="89" t="s">
        <v>25</v>
      </c>
      <c r="B8" s="90"/>
      <c r="C8" s="90"/>
      <c r="D8" s="91"/>
      <c r="E8" s="69">
        <f>VLOOKUP($E$2,'Bảng giá mới'!$B$6:$J$98,7,0)</f>
        <v>314766133</v>
      </c>
      <c r="F8" s="1" t="s">
        <v>7</v>
      </c>
    </row>
    <row r="9" spans="1:8" ht="15.75">
      <c r="A9" s="89" t="s">
        <v>58</v>
      </c>
      <c r="B9" s="90"/>
      <c r="C9" s="90"/>
      <c r="D9" s="91"/>
      <c r="E9" s="29">
        <f>ROUND((E7*2%),0)</f>
        <v>66174140</v>
      </c>
      <c r="F9" s="1" t="s">
        <v>7</v>
      </c>
    </row>
    <row r="10" spans="1:8" ht="15.75">
      <c r="A10" s="89" t="s">
        <v>26</v>
      </c>
      <c r="B10" s="90"/>
      <c r="C10" s="90"/>
      <c r="D10" s="91"/>
      <c r="E10" s="3">
        <f>ROUNDDOWN((E7-E9),0)</f>
        <v>3242532860</v>
      </c>
      <c r="F10" s="1" t="s">
        <v>7</v>
      </c>
    </row>
    <row r="11" spans="1:8" ht="15.75">
      <c r="A11" s="89" t="s">
        <v>27</v>
      </c>
      <c r="B11" s="90"/>
      <c r="C11" s="90"/>
      <c r="D11" s="91"/>
      <c r="E11" s="71">
        <f>ROUNDDOWN((E8*10-E9)*10%,0)</f>
        <v>308148719</v>
      </c>
      <c r="F11" s="1" t="s">
        <v>7</v>
      </c>
    </row>
    <row r="12" spans="1:8" ht="15.75">
      <c r="A12" s="89" t="s">
        <v>9</v>
      </c>
      <c r="B12" s="90"/>
      <c r="C12" s="90"/>
      <c r="D12" s="91"/>
      <c r="E12" s="3">
        <f>ROUNDDOWN(E11+E10,0)</f>
        <v>3550681579</v>
      </c>
      <c r="F12" s="1" t="s">
        <v>7</v>
      </c>
    </row>
    <row r="13" spans="1:8" ht="15.75">
      <c r="A13" s="89" t="s">
        <v>381</v>
      </c>
      <c r="B13" s="90"/>
      <c r="C13" s="90"/>
      <c r="D13" s="91"/>
      <c r="E13" s="71">
        <f>+E10-E6</f>
        <v>3081487189</v>
      </c>
      <c r="F13" s="1" t="s">
        <v>7</v>
      </c>
      <c r="G13" s="71">
        <f>+E11*10</f>
        <v>3081487190</v>
      </c>
      <c r="H13" s="76">
        <f>+E13-G13</f>
        <v>-1</v>
      </c>
    </row>
    <row r="14" spans="1:8" ht="15.75">
      <c r="A14" s="89" t="s">
        <v>59</v>
      </c>
      <c r="B14" s="90"/>
      <c r="C14" s="90"/>
      <c r="D14" s="91"/>
      <c r="E14" s="71">
        <f>ROUND((E10*2%),0)</f>
        <v>64850657</v>
      </c>
      <c r="F14" s="1" t="s">
        <v>7</v>
      </c>
    </row>
    <row r="15" spans="1:8" ht="15.75">
      <c r="A15" s="96" t="s">
        <v>168</v>
      </c>
      <c r="B15" s="97"/>
      <c r="C15" s="97"/>
      <c r="D15" s="98"/>
      <c r="E15" s="3">
        <f>+E13+E14+E11+E6</f>
        <v>3615532236</v>
      </c>
      <c r="F15" s="1" t="s">
        <v>7</v>
      </c>
      <c r="G15" s="3">
        <f>+E12+E14</f>
        <v>3615532236</v>
      </c>
    </row>
    <row r="16" spans="1:8" ht="47.25">
      <c r="A16" s="30" t="s">
        <v>10</v>
      </c>
      <c r="B16" s="30" t="s">
        <v>11</v>
      </c>
      <c r="C16" s="30" t="s">
        <v>12</v>
      </c>
      <c r="D16" s="5" t="s">
        <v>13</v>
      </c>
      <c r="E16" s="6" t="s">
        <v>14</v>
      </c>
      <c r="F16" s="31"/>
    </row>
    <row r="17" spans="1:6" ht="31.5">
      <c r="A17" s="7" t="s">
        <v>15</v>
      </c>
      <c r="B17" s="8"/>
      <c r="C17" s="9">
        <v>100000000</v>
      </c>
      <c r="D17" s="32" t="s">
        <v>16</v>
      </c>
      <c r="E17" s="10"/>
      <c r="F17" s="11"/>
    </row>
    <row r="18" spans="1:6" ht="63">
      <c r="A18" s="12" t="s">
        <v>17</v>
      </c>
      <c r="B18" s="13">
        <v>0.15</v>
      </c>
      <c r="C18" s="14">
        <f>ROUNDDOWN((B18*$E$12-C17),0)</f>
        <v>432602236</v>
      </c>
      <c r="D18" s="33" t="s">
        <v>18</v>
      </c>
      <c r="E18" s="16"/>
      <c r="F18" s="1"/>
    </row>
    <row r="19" spans="1:6" ht="15.75">
      <c r="A19" s="17" t="s">
        <v>19</v>
      </c>
      <c r="B19" s="18">
        <v>0.15</v>
      </c>
      <c r="C19" s="14">
        <f>ROUND((B19*$E$12),0)</f>
        <v>532602237</v>
      </c>
      <c r="D19" s="33" t="s">
        <v>42</v>
      </c>
      <c r="E19" s="16"/>
      <c r="F19" s="1"/>
    </row>
    <row r="20" spans="1:6" ht="94.5">
      <c r="A20" s="19" t="s">
        <v>20</v>
      </c>
      <c r="B20" s="20">
        <v>0.05</v>
      </c>
      <c r="C20" s="14">
        <f t="shared" ref="C20:C43" si="0">ROUND((B20*$E$12),0)</f>
        <v>177534079</v>
      </c>
      <c r="D20" s="25" t="s">
        <v>43</v>
      </c>
      <c r="E20" s="21" t="s">
        <v>45</v>
      </c>
      <c r="F20" s="1"/>
    </row>
    <row r="21" spans="1:6" ht="15.75">
      <c r="A21" s="19" t="s">
        <v>22</v>
      </c>
      <c r="B21" s="22">
        <v>0.05</v>
      </c>
      <c r="C21" s="14">
        <f t="shared" si="0"/>
        <v>177534079</v>
      </c>
      <c r="D21" s="33" t="s">
        <v>42</v>
      </c>
      <c r="E21" s="21"/>
      <c r="F21" s="1"/>
    </row>
    <row r="22" spans="1:6" ht="15.75">
      <c r="A22" s="12" t="s">
        <v>28</v>
      </c>
      <c r="B22" s="22">
        <v>0.05</v>
      </c>
      <c r="C22" s="14">
        <f t="shared" si="0"/>
        <v>177534079</v>
      </c>
      <c r="D22" s="33" t="s">
        <v>42</v>
      </c>
      <c r="E22" s="34"/>
      <c r="F22" s="1"/>
    </row>
    <row r="23" spans="1:6" ht="15.75">
      <c r="A23" s="12" t="s">
        <v>29</v>
      </c>
      <c r="B23" s="22">
        <v>0.05</v>
      </c>
      <c r="C23" s="14">
        <f t="shared" si="0"/>
        <v>177534079</v>
      </c>
      <c r="D23" s="33" t="s">
        <v>42</v>
      </c>
      <c r="E23" s="34"/>
      <c r="F23" s="1"/>
    </row>
    <row r="24" spans="1:6" ht="15.75">
      <c r="A24" s="17" t="s">
        <v>30</v>
      </c>
      <c r="B24" s="22">
        <v>0.05</v>
      </c>
      <c r="C24" s="14">
        <f t="shared" si="0"/>
        <v>177534079</v>
      </c>
      <c r="D24" s="33" t="s">
        <v>42</v>
      </c>
      <c r="E24" s="34"/>
      <c r="F24" s="1"/>
    </row>
    <row r="25" spans="1:6" ht="15.75">
      <c r="A25" s="19" t="s">
        <v>31</v>
      </c>
      <c r="B25" s="22">
        <v>0.05</v>
      </c>
      <c r="C25" s="14">
        <f t="shared" si="0"/>
        <v>177534079</v>
      </c>
      <c r="D25" s="33" t="s">
        <v>42</v>
      </c>
      <c r="E25" s="34"/>
      <c r="F25" s="1"/>
    </row>
    <row r="26" spans="1:6" ht="15.75">
      <c r="A26" s="19" t="s">
        <v>32</v>
      </c>
      <c r="B26" s="22">
        <v>0.05</v>
      </c>
      <c r="C26" s="14">
        <f t="shared" si="0"/>
        <v>177534079</v>
      </c>
      <c r="D26" s="33" t="s">
        <v>42</v>
      </c>
      <c r="E26" s="34"/>
      <c r="F26" s="1"/>
    </row>
    <row r="27" spans="1:6" ht="15.75">
      <c r="A27" s="12" t="s">
        <v>33</v>
      </c>
      <c r="B27" s="22">
        <v>0.05</v>
      </c>
      <c r="C27" s="14">
        <f t="shared" si="0"/>
        <v>177534079</v>
      </c>
      <c r="D27" s="33" t="s">
        <v>42</v>
      </c>
      <c r="E27" s="34"/>
      <c r="F27" s="1"/>
    </row>
    <row r="28" spans="1:6" ht="15.75">
      <c r="A28" s="17" t="s">
        <v>34</v>
      </c>
      <c r="B28" s="22">
        <v>0.05</v>
      </c>
      <c r="C28" s="14">
        <f t="shared" si="0"/>
        <v>177534079</v>
      </c>
      <c r="D28" s="33" t="s">
        <v>42</v>
      </c>
      <c r="E28" s="34"/>
      <c r="F28" s="1"/>
    </row>
    <row r="29" spans="1:6" ht="15.75">
      <c r="A29" s="19" t="s">
        <v>35</v>
      </c>
      <c r="B29" s="22">
        <v>0.02</v>
      </c>
      <c r="C29" s="14">
        <f t="shared" si="0"/>
        <v>71013632</v>
      </c>
      <c r="D29" s="33" t="s">
        <v>42</v>
      </c>
      <c r="E29" s="34"/>
      <c r="F29" s="1"/>
    </row>
    <row r="30" spans="1:6" ht="15.75">
      <c r="A30" s="19" t="s">
        <v>36</v>
      </c>
      <c r="B30" s="22">
        <v>0.02</v>
      </c>
      <c r="C30" s="14">
        <f t="shared" si="0"/>
        <v>71013632</v>
      </c>
      <c r="D30" s="33" t="s">
        <v>42</v>
      </c>
      <c r="E30" s="34"/>
      <c r="F30" s="1"/>
    </row>
    <row r="31" spans="1:6" ht="15.75">
      <c r="A31" s="17" t="s">
        <v>37</v>
      </c>
      <c r="B31" s="22">
        <v>0.02</v>
      </c>
      <c r="C31" s="14">
        <f t="shared" si="0"/>
        <v>71013632</v>
      </c>
      <c r="D31" s="33" t="s">
        <v>42</v>
      </c>
      <c r="E31" s="34"/>
      <c r="F31" s="1"/>
    </row>
    <row r="32" spans="1:6" ht="15.75">
      <c r="A32" s="19" t="s">
        <v>38</v>
      </c>
      <c r="B32" s="22">
        <v>0.02</v>
      </c>
      <c r="C32" s="14">
        <f t="shared" si="0"/>
        <v>71013632</v>
      </c>
      <c r="D32" s="33" t="s">
        <v>42</v>
      </c>
      <c r="E32" s="34"/>
      <c r="F32" s="1"/>
    </row>
    <row r="33" spans="1:6" ht="15.75">
      <c r="A33" s="19" t="s">
        <v>39</v>
      </c>
      <c r="B33" s="22">
        <v>0.02</v>
      </c>
      <c r="C33" s="14">
        <f t="shared" si="0"/>
        <v>71013632</v>
      </c>
      <c r="D33" s="33" t="s">
        <v>42</v>
      </c>
      <c r="E33" s="34"/>
      <c r="F33" s="1"/>
    </row>
    <row r="34" spans="1:6" ht="15.75">
      <c r="A34" s="17" t="s">
        <v>46</v>
      </c>
      <c r="B34" s="22">
        <v>0.02</v>
      </c>
      <c r="C34" s="14">
        <f t="shared" si="0"/>
        <v>71013632</v>
      </c>
      <c r="D34" s="33" t="s">
        <v>42</v>
      </c>
      <c r="E34" s="34"/>
      <c r="F34" s="1"/>
    </row>
    <row r="35" spans="1:6" ht="15.75">
      <c r="A35" s="19" t="s">
        <v>47</v>
      </c>
      <c r="B35" s="22">
        <v>0.01</v>
      </c>
      <c r="C35" s="14">
        <f t="shared" si="0"/>
        <v>35506816</v>
      </c>
      <c r="D35" s="33" t="s">
        <v>42</v>
      </c>
      <c r="E35" s="34"/>
      <c r="F35" s="1"/>
    </row>
    <row r="36" spans="1:6" ht="15.75">
      <c r="A36" s="19" t="s">
        <v>48</v>
      </c>
      <c r="B36" s="22">
        <v>0.01</v>
      </c>
      <c r="C36" s="14">
        <f t="shared" si="0"/>
        <v>35506816</v>
      </c>
      <c r="D36" s="33" t="s">
        <v>42</v>
      </c>
      <c r="E36" s="34"/>
      <c r="F36" s="1"/>
    </row>
    <row r="37" spans="1:6" ht="15.75">
      <c r="A37" s="17" t="s">
        <v>49</v>
      </c>
      <c r="B37" s="22">
        <v>0.01</v>
      </c>
      <c r="C37" s="14">
        <f t="shared" si="0"/>
        <v>35506816</v>
      </c>
      <c r="D37" s="33" t="s">
        <v>42</v>
      </c>
      <c r="E37" s="34"/>
      <c r="F37" s="1"/>
    </row>
    <row r="38" spans="1:6" ht="15.75">
      <c r="A38" s="19" t="s">
        <v>50</v>
      </c>
      <c r="B38" s="22">
        <v>0.01</v>
      </c>
      <c r="C38" s="14">
        <f t="shared" si="0"/>
        <v>35506816</v>
      </c>
      <c r="D38" s="33" t="s">
        <v>42</v>
      </c>
      <c r="E38" s="34"/>
      <c r="F38" s="1"/>
    </row>
    <row r="39" spans="1:6" ht="15.75">
      <c r="A39" s="19" t="s">
        <v>51</v>
      </c>
      <c r="B39" s="22">
        <v>0.01</v>
      </c>
      <c r="C39" s="14">
        <f t="shared" si="0"/>
        <v>35506816</v>
      </c>
      <c r="D39" s="33" t="s">
        <v>42</v>
      </c>
      <c r="E39" s="34"/>
      <c r="F39" s="1"/>
    </row>
    <row r="40" spans="1:6" ht="15.75">
      <c r="A40" s="17" t="s">
        <v>52</v>
      </c>
      <c r="B40" s="22">
        <v>0.01</v>
      </c>
      <c r="C40" s="14">
        <f t="shared" si="0"/>
        <v>35506816</v>
      </c>
      <c r="D40" s="33" t="s">
        <v>42</v>
      </c>
      <c r="E40" s="34"/>
      <c r="F40" s="1"/>
    </row>
    <row r="41" spans="1:6" ht="15.75">
      <c r="A41" s="19" t="s">
        <v>53</v>
      </c>
      <c r="B41" s="22">
        <v>0.01</v>
      </c>
      <c r="C41" s="14">
        <f t="shared" si="0"/>
        <v>35506816</v>
      </c>
      <c r="D41" s="33" t="s">
        <v>42</v>
      </c>
      <c r="E41" s="34"/>
      <c r="F41" s="1"/>
    </row>
    <row r="42" spans="1:6" ht="15.75">
      <c r="A42" s="19" t="s">
        <v>54</v>
      </c>
      <c r="B42" s="22">
        <v>0.01</v>
      </c>
      <c r="C42" s="14">
        <f>ROUND((B42*$E$12),0)</f>
        <v>35506816</v>
      </c>
      <c r="D42" s="33" t="s">
        <v>42</v>
      </c>
      <c r="E42" s="34"/>
      <c r="F42" s="1"/>
    </row>
    <row r="43" spans="1:6" ht="47.25">
      <c r="A43" s="19" t="s">
        <v>55</v>
      </c>
      <c r="B43" s="22">
        <v>0.05</v>
      </c>
      <c r="C43" s="14">
        <f t="shared" si="0"/>
        <v>177534079</v>
      </c>
      <c r="D43" s="33" t="s">
        <v>56</v>
      </c>
      <c r="E43" s="34"/>
      <c r="F43" s="1"/>
    </row>
    <row r="44" spans="1:6" ht="15.75">
      <c r="A44" s="23" t="s">
        <v>23</v>
      </c>
      <c r="B44" s="24">
        <f>SUM(B18:B43)</f>
        <v>1.0000000000000002</v>
      </c>
      <c r="C44" s="48">
        <f>SUM(C17:C43)</f>
        <v>3550681583</v>
      </c>
      <c r="D44" s="33"/>
      <c r="E44" s="26"/>
      <c r="F44" s="1"/>
    </row>
    <row r="45" spans="1:6" ht="15.75" customHeight="1">
      <c r="A45" s="120" t="s">
        <v>400</v>
      </c>
      <c r="B45" s="121"/>
      <c r="C45" s="121"/>
      <c r="D45" s="121"/>
      <c r="E45" s="121"/>
      <c r="F45" s="121"/>
    </row>
    <row r="46" spans="1:6" ht="15.75">
      <c r="A46" s="27"/>
      <c r="B46" s="28"/>
      <c r="C46" s="27"/>
    </row>
    <row r="47" spans="1:6" ht="15.75">
      <c r="A47" s="27"/>
      <c r="B47" s="28"/>
      <c r="C47" s="27"/>
    </row>
    <row r="48" spans="1:6" ht="15.75">
      <c r="A48" s="27"/>
      <c r="B48" s="28"/>
      <c r="C48" s="27"/>
    </row>
    <row r="49" spans="1:3" ht="15.75">
      <c r="A49" s="27"/>
      <c r="B49" s="28"/>
      <c r="C49" s="27"/>
    </row>
  </sheetData>
  <mergeCells count="16">
    <mergeCell ref="A45:F45"/>
    <mergeCell ref="A7:D7"/>
    <mergeCell ref="A1:F1"/>
    <mergeCell ref="A2:D2"/>
    <mergeCell ref="A3:D3"/>
    <mergeCell ref="A4:D4"/>
    <mergeCell ref="A6:D6"/>
    <mergeCell ref="A5:D5"/>
    <mergeCell ref="A14:D14"/>
    <mergeCell ref="A15:D15"/>
    <mergeCell ref="A8:D8"/>
    <mergeCell ref="A9:D9"/>
    <mergeCell ref="A10:D10"/>
    <mergeCell ref="A11:D11"/>
    <mergeCell ref="A12:D12"/>
    <mergeCell ref="A13:D13"/>
  </mergeCells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3" workbookViewId="0">
      <selection activeCell="F30" sqref="F30"/>
    </sheetView>
  </sheetViews>
  <sheetFormatPr defaultRowHeight="12.75"/>
  <cols>
    <col min="1" max="1" width="11.6640625" customWidth="1"/>
    <col min="2" max="2" width="11.33203125" customWidth="1"/>
    <col min="3" max="3" width="18.1640625" customWidth="1"/>
    <col min="4" max="4" width="20.6640625" customWidth="1"/>
    <col min="5" max="5" width="22.6640625" customWidth="1"/>
    <col min="6" max="6" width="14.33203125" customWidth="1"/>
    <col min="7" max="7" width="25" customWidth="1"/>
    <col min="8" max="8" width="12.1640625" bestFit="1" customWidth="1"/>
  </cols>
  <sheetData>
    <row r="1" spans="1:8" ht="15.75">
      <c r="A1" s="94" t="s">
        <v>40</v>
      </c>
      <c r="B1" s="95"/>
      <c r="C1" s="95"/>
      <c r="D1" s="95"/>
      <c r="E1" s="95"/>
      <c r="F1" s="95"/>
    </row>
    <row r="2" spans="1:8" ht="15.75">
      <c r="A2" s="99" t="s">
        <v>1</v>
      </c>
      <c r="B2" s="99"/>
      <c r="C2" s="99"/>
      <c r="D2" s="99"/>
      <c r="E2" s="52" t="s">
        <v>136</v>
      </c>
      <c r="F2" s="1" t="s">
        <v>2</v>
      </c>
    </row>
    <row r="3" spans="1:8" ht="15.75">
      <c r="A3" s="93" t="s">
        <v>3</v>
      </c>
      <c r="B3" s="93"/>
      <c r="C3" s="93"/>
      <c r="D3" s="93"/>
      <c r="E3" s="2" t="str">
        <f>VLOOKUP($E$2,'Bảng giá mới'!$B$6:$J$987,2,0)</f>
        <v>Tây Bắc</v>
      </c>
      <c r="F3" s="1"/>
    </row>
    <row r="4" spans="1:8" ht="15.75">
      <c r="A4" s="93" t="s">
        <v>4</v>
      </c>
      <c r="B4" s="93"/>
      <c r="C4" s="93"/>
      <c r="D4" s="93"/>
      <c r="E4" s="74">
        <f>VLOOKUP($E$2,'Bảng giá mới'!$B$6:$J$987,3,0)</f>
        <v>95.25</v>
      </c>
      <c r="F4" s="1" t="s">
        <v>5</v>
      </c>
    </row>
    <row r="5" spans="1:8" ht="15.75">
      <c r="A5" s="96" t="s">
        <v>380</v>
      </c>
      <c r="B5" s="97"/>
      <c r="C5" s="97"/>
      <c r="D5" s="98"/>
      <c r="E5" s="69">
        <f>+ROUNDUP(E15/E4,0)</f>
        <v>36791178</v>
      </c>
      <c r="F5" s="1" t="s">
        <v>7</v>
      </c>
      <c r="G5" s="69">
        <f>+G15/E4</f>
        <v>36791177.753280841</v>
      </c>
      <c r="H5" s="76">
        <f>+E5-G5</f>
        <v>0.24671915918588638</v>
      </c>
    </row>
    <row r="6" spans="1:8" ht="15.75">
      <c r="A6" s="93" t="s">
        <v>383</v>
      </c>
      <c r="B6" s="93"/>
      <c r="C6" s="93"/>
      <c r="D6" s="93"/>
      <c r="E6" s="69">
        <f>VLOOKUP($E$2,'Bảng giá mới'!$B$6:$J$98,9,0)</f>
        <v>161045671</v>
      </c>
      <c r="F6" s="1" t="s">
        <v>7</v>
      </c>
      <c r="G6" s="70"/>
    </row>
    <row r="7" spans="1:8" ht="15.75">
      <c r="A7" s="96" t="s">
        <v>6</v>
      </c>
      <c r="B7" s="97"/>
      <c r="C7" s="97"/>
      <c r="D7" s="98"/>
      <c r="E7" s="3">
        <f>VLOOKUP($E$2,'Bảng giá mới'!$B$6:$J$987,6,0)</f>
        <v>3308707000</v>
      </c>
      <c r="F7" s="1" t="s">
        <v>7</v>
      </c>
    </row>
    <row r="8" spans="1:8" ht="15.75">
      <c r="A8" s="92" t="s">
        <v>8</v>
      </c>
      <c r="B8" s="92"/>
      <c r="C8" s="92"/>
      <c r="D8" s="92"/>
      <c r="E8" s="69">
        <f>VLOOKUP($E$2,'Bảng giá mới'!$B$6:$J$98,7,0)</f>
        <v>314766133</v>
      </c>
      <c r="F8" s="1" t="s">
        <v>7</v>
      </c>
    </row>
    <row r="9" spans="1:8" ht="15.75">
      <c r="A9" s="92" t="s">
        <v>57</v>
      </c>
      <c r="B9" s="92"/>
      <c r="C9" s="92"/>
      <c r="D9" s="92"/>
      <c r="E9" s="29">
        <f>ROUND((E7*5%),0)</f>
        <v>165435350</v>
      </c>
      <c r="F9" s="1" t="s">
        <v>7</v>
      </c>
    </row>
    <row r="10" spans="1:8" ht="15.75">
      <c r="A10" s="89" t="s">
        <v>26</v>
      </c>
      <c r="B10" s="90"/>
      <c r="C10" s="90"/>
      <c r="D10" s="91"/>
      <c r="E10" s="3">
        <f>ROUNDDOWN((E7-E9),0)</f>
        <v>3143271650</v>
      </c>
      <c r="F10" s="1" t="s">
        <v>7</v>
      </c>
    </row>
    <row r="11" spans="1:8" ht="15.75">
      <c r="A11" s="92" t="s">
        <v>27</v>
      </c>
      <c r="B11" s="92"/>
      <c r="C11" s="92"/>
      <c r="D11" s="92"/>
      <c r="E11" s="70">
        <f>ROUNDDOWN((E8*10-E9)*10%,0)</f>
        <v>298222598</v>
      </c>
      <c r="F11" s="1" t="s">
        <v>7</v>
      </c>
    </row>
    <row r="12" spans="1:8" ht="15.75">
      <c r="A12" s="92" t="s">
        <v>9</v>
      </c>
      <c r="B12" s="92"/>
      <c r="C12" s="92"/>
      <c r="D12" s="92"/>
      <c r="E12" s="3">
        <f>ROUND((E10+E11),0)</f>
        <v>3441494248</v>
      </c>
      <c r="F12" s="1" t="s">
        <v>7</v>
      </c>
    </row>
    <row r="13" spans="1:8" ht="15.75">
      <c r="A13" s="89" t="s">
        <v>381</v>
      </c>
      <c r="B13" s="90"/>
      <c r="C13" s="90"/>
      <c r="D13" s="91"/>
      <c r="E13" s="69">
        <f>+E10-E6</f>
        <v>2982225979</v>
      </c>
      <c r="F13" s="1" t="s">
        <v>7</v>
      </c>
      <c r="G13" s="70">
        <f>+E11*10</f>
        <v>2982225980</v>
      </c>
      <c r="H13" s="77">
        <f>+E13-G13</f>
        <v>-1</v>
      </c>
    </row>
    <row r="14" spans="1:8" ht="15.75">
      <c r="A14" s="93" t="s">
        <v>59</v>
      </c>
      <c r="B14" s="93"/>
      <c r="C14" s="93"/>
      <c r="D14" s="93"/>
      <c r="E14" s="70">
        <f>ROUND((2%*E10),0)</f>
        <v>62865433</v>
      </c>
      <c r="F14" s="1" t="s">
        <v>7</v>
      </c>
    </row>
    <row r="15" spans="1:8" ht="15.75">
      <c r="A15" s="93" t="s">
        <v>169</v>
      </c>
      <c r="B15" s="93"/>
      <c r="C15" s="93"/>
      <c r="D15" s="93"/>
      <c r="E15" s="3">
        <f>+E13+E6+E11+E14</f>
        <v>3504359681</v>
      </c>
      <c r="F15" s="1" t="s">
        <v>7</v>
      </c>
      <c r="G15" s="3">
        <f>E12+E14</f>
        <v>3504359681</v>
      </c>
      <c r="H15" s="77">
        <f>+E15-G15</f>
        <v>0</v>
      </c>
    </row>
    <row r="16" spans="1:8" ht="31.5">
      <c r="A16" s="4" t="s">
        <v>10</v>
      </c>
      <c r="B16" s="4" t="s">
        <v>41</v>
      </c>
      <c r="C16" s="4" t="s">
        <v>12</v>
      </c>
      <c r="D16" s="5" t="s">
        <v>13</v>
      </c>
      <c r="E16" s="6" t="s">
        <v>14</v>
      </c>
      <c r="F16" s="35"/>
    </row>
    <row r="17" spans="1:6" ht="15.75">
      <c r="A17" s="12" t="s">
        <v>15</v>
      </c>
      <c r="B17" s="36"/>
      <c r="C17" s="37">
        <v>100000000</v>
      </c>
      <c r="D17" s="38" t="s">
        <v>16</v>
      </c>
      <c r="E17" s="16"/>
      <c r="F17" s="1"/>
    </row>
    <row r="18" spans="1:6" ht="47.25">
      <c r="A18" s="17" t="s">
        <v>17</v>
      </c>
      <c r="B18" s="18">
        <v>0.15</v>
      </c>
      <c r="C18" s="14">
        <f>ROUND((B18*$E$12-C17),0)</f>
        <v>416224137</v>
      </c>
      <c r="D18" s="15" t="s">
        <v>18</v>
      </c>
      <c r="E18" s="16"/>
      <c r="F18" s="1"/>
    </row>
    <row r="19" spans="1:6" ht="24.75" customHeight="1">
      <c r="A19" s="19" t="s">
        <v>19</v>
      </c>
      <c r="B19" s="20">
        <v>0.15</v>
      </c>
      <c r="C19" s="14">
        <f>ROUND((B19*$E$12),0)</f>
        <v>516224137</v>
      </c>
      <c r="D19" s="39" t="s">
        <v>42</v>
      </c>
      <c r="E19" s="40"/>
      <c r="F19" s="1"/>
    </row>
    <row r="20" spans="1:6" ht="24.75" customHeight="1">
      <c r="A20" s="19" t="s">
        <v>20</v>
      </c>
      <c r="B20" s="20">
        <v>0.1</v>
      </c>
      <c r="C20" s="14">
        <f t="shared" ref="C20:C24" si="0">ROUND((B20*$E$12),0)</f>
        <v>344149425</v>
      </c>
      <c r="D20" s="39" t="s">
        <v>42</v>
      </c>
      <c r="E20" s="40"/>
      <c r="F20" s="1"/>
    </row>
    <row r="21" spans="1:6" ht="15.75">
      <c r="A21" s="19" t="s">
        <v>22</v>
      </c>
      <c r="B21" s="22">
        <v>0.1</v>
      </c>
      <c r="C21" s="14">
        <f t="shared" si="0"/>
        <v>344149425</v>
      </c>
      <c r="D21" s="25" t="s">
        <v>42</v>
      </c>
      <c r="F21" s="1"/>
    </row>
    <row r="22" spans="1:6" ht="78.75">
      <c r="A22" s="19" t="s">
        <v>28</v>
      </c>
      <c r="B22" s="22">
        <v>0.25</v>
      </c>
      <c r="C22" s="14">
        <f t="shared" si="0"/>
        <v>860373562</v>
      </c>
      <c r="D22" s="25" t="s">
        <v>43</v>
      </c>
      <c r="E22" s="21" t="s">
        <v>21</v>
      </c>
      <c r="F22" s="1"/>
    </row>
    <row r="23" spans="1:6" ht="15.75">
      <c r="A23" s="19" t="s">
        <v>29</v>
      </c>
      <c r="B23" s="22">
        <v>0.2</v>
      </c>
      <c r="C23" s="14">
        <f t="shared" si="0"/>
        <v>688298850</v>
      </c>
      <c r="D23" s="25" t="s">
        <v>42</v>
      </c>
      <c r="E23" s="34"/>
      <c r="F23" s="1"/>
    </row>
    <row r="24" spans="1:6" ht="47.25">
      <c r="A24" s="19" t="s">
        <v>30</v>
      </c>
      <c r="B24" s="22">
        <v>0.05</v>
      </c>
      <c r="C24" s="14">
        <f t="shared" si="0"/>
        <v>172074712</v>
      </c>
      <c r="D24" s="25" t="s">
        <v>44</v>
      </c>
      <c r="E24" s="26"/>
      <c r="F24" s="1"/>
    </row>
    <row r="25" spans="1:6" ht="15.75">
      <c r="A25" s="41" t="s">
        <v>23</v>
      </c>
      <c r="B25" s="42">
        <f>SUM(B18:B24)</f>
        <v>1</v>
      </c>
      <c r="C25" s="43">
        <f>SUM(C17:C24)</f>
        <v>3441494248</v>
      </c>
      <c r="D25" s="44"/>
      <c r="E25" s="45"/>
      <c r="F25" s="1"/>
    </row>
    <row r="26" spans="1:6" ht="15">
      <c r="A26" s="120" t="s">
        <v>400</v>
      </c>
      <c r="B26" s="121"/>
      <c r="C26" s="121"/>
      <c r="D26" s="121"/>
      <c r="E26" s="121"/>
      <c r="F26" s="121"/>
    </row>
    <row r="27" spans="1:6" ht="15.75">
      <c r="A27" s="27"/>
      <c r="B27" s="28"/>
      <c r="C27" s="27"/>
    </row>
    <row r="28" spans="1:6" ht="15.75" customHeight="1">
      <c r="A28" s="27"/>
      <c r="B28" s="28"/>
      <c r="C28" s="47"/>
    </row>
  </sheetData>
  <mergeCells count="16">
    <mergeCell ref="A26:F26"/>
    <mergeCell ref="A7:D7"/>
    <mergeCell ref="A1:F1"/>
    <mergeCell ref="A2:D2"/>
    <mergeCell ref="A3:D3"/>
    <mergeCell ref="A4:D4"/>
    <mergeCell ref="A6:D6"/>
    <mergeCell ref="A5:D5"/>
    <mergeCell ref="A15:D15"/>
    <mergeCell ref="A8:D8"/>
    <mergeCell ref="A9:D9"/>
    <mergeCell ref="A10:D10"/>
    <mergeCell ref="A11:D11"/>
    <mergeCell ref="A12:D12"/>
    <mergeCell ref="A14:D14"/>
    <mergeCell ref="A13:D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10" workbookViewId="0">
      <selection activeCell="M8" sqref="M8"/>
    </sheetView>
  </sheetViews>
  <sheetFormatPr defaultRowHeight="12.75"/>
  <cols>
    <col min="1" max="1" width="5.83203125" bestFit="1" customWidth="1"/>
    <col min="2" max="2" width="16.5" bestFit="1" customWidth="1"/>
    <col min="3" max="3" width="13" bestFit="1" customWidth="1"/>
    <col min="4" max="4" width="11" bestFit="1" customWidth="1"/>
    <col min="5" max="5" width="11.1640625" bestFit="1" customWidth="1"/>
    <col min="6" max="6" width="15" bestFit="1" customWidth="1"/>
    <col min="7" max="7" width="21.1640625" bestFit="1" customWidth="1"/>
    <col min="8" max="8" width="19.83203125" bestFit="1" customWidth="1"/>
    <col min="9" max="9" width="21.1640625" bestFit="1" customWidth="1"/>
    <col min="10" max="10" width="12.5" bestFit="1" customWidth="1"/>
    <col min="11" max="11" width="15.33203125" bestFit="1" customWidth="1"/>
  </cols>
  <sheetData>
    <row r="1" spans="1:11" ht="21">
      <c r="A1" s="88" t="s">
        <v>384</v>
      </c>
      <c r="B1" s="88"/>
      <c r="C1" s="88"/>
      <c r="D1" s="88"/>
      <c r="E1" s="88"/>
      <c r="F1" s="88"/>
      <c r="G1" s="88"/>
      <c r="H1" s="88"/>
      <c r="I1" s="88"/>
      <c r="J1" s="79"/>
      <c r="K1" s="88"/>
    </row>
    <row r="2" spans="1:11">
      <c r="A2" s="80"/>
      <c r="B2" s="79">
        <v>1</v>
      </c>
      <c r="C2" s="79">
        <v>2</v>
      </c>
      <c r="D2" s="79">
        <v>3</v>
      </c>
      <c r="E2" s="79">
        <v>4</v>
      </c>
      <c r="F2" s="79">
        <v>5</v>
      </c>
      <c r="G2" s="79">
        <v>6</v>
      </c>
      <c r="H2" s="79">
        <v>7</v>
      </c>
      <c r="I2" s="79">
        <v>8</v>
      </c>
      <c r="J2" s="79">
        <v>9</v>
      </c>
      <c r="K2" s="79">
        <v>10</v>
      </c>
    </row>
    <row r="3" spans="1:11" ht="14.25">
      <c r="A3" s="100" t="s">
        <v>385</v>
      </c>
      <c r="B3" s="100" t="s">
        <v>386</v>
      </c>
      <c r="C3" s="101" t="s">
        <v>387</v>
      </c>
      <c r="D3" s="100" t="s">
        <v>389</v>
      </c>
      <c r="E3" s="100" t="s">
        <v>390</v>
      </c>
      <c r="F3" s="100" t="s">
        <v>391</v>
      </c>
      <c r="G3" s="100"/>
      <c r="H3" s="100"/>
      <c r="I3" s="100"/>
      <c r="J3" s="100" t="s">
        <v>382</v>
      </c>
      <c r="K3" s="101" t="s">
        <v>388</v>
      </c>
    </row>
    <row r="4" spans="1:11" ht="14.25">
      <c r="A4" s="100"/>
      <c r="B4" s="100"/>
      <c r="C4" s="102"/>
      <c r="D4" s="100"/>
      <c r="E4" s="100"/>
      <c r="F4" s="100" t="s">
        <v>392</v>
      </c>
      <c r="G4" s="100"/>
      <c r="H4" s="81" t="s">
        <v>25</v>
      </c>
      <c r="I4" s="82" t="s">
        <v>393</v>
      </c>
      <c r="J4" s="100"/>
      <c r="K4" s="102"/>
    </row>
    <row r="5" spans="1:11" ht="14.25">
      <c r="A5" s="100"/>
      <c r="B5" s="100"/>
      <c r="C5" s="103"/>
      <c r="D5" s="100"/>
      <c r="E5" s="100"/>
      <c r="F5" s="82" t="s">
        <v>394</v>
      </c>
      <c r="G5" s="81" t="s">
        <v>395</v>
      </c>
      <c r="H5" s="81" t="s">
        <v>395</v>
      </c>
      <c r="I5" s="82" t="s">
        <v>395</v>
      </c>
      <c r="J5" s="100"/>
      <c r="K5" s="103"/>
    </row>
    <row r="6" spans="1:11" ht="15">
      <c r="A6" s="83">
        <v>1</v>
      </c>
      <c r="B6" s="84" t="s">
        <v>191</v>
      </c>
      <c r="C6" s="83" t="str">
        <f>VLOOKUP(B6,[1]BGC!$D$5:$K$96,3,0)</f>
        <v>Tây Nam</v>
      </c>
      <c r="D6" s="84">
        <v>74.47</v>
      </c>
      <c r="E6" s="84">
        <v>33</v>
      </c>
      <c r="F6" s="85">
        <v>129113</v>
      </c>
      <c r="G6" s="85">
        <v>2930865000</v>
      </c>
      <c r="H6" s="85">
        <f>I6-G6</f>
        <v>274915814</v>
      </c>
      <c r="I6" s="85">
        <v>3205780814</v>
      </c>
      <c r="J6" s="86">
        <f>VLOOKUP(B6,'[1]BG 246'!$D$6:$L$252,9,0)</f>
        <v>181706858</v>
      </c>
      <c r="K6" s="83" t="str">
        <f>VLOOKUP(B6,[1]BGC!$D$5:$K$96,2,0)</f>
        <v>B2-2</v>
      </c>
    </row>
    <row r="7" spans="1:11" ht="15">
      <c r="A7" s="83">
        <v>2</v>
      </c>
      <c r="B7" s="84" t="s">
        <v>197</v>
      </c>
      <c r="C7" s="83" t="str">
        <f>VLOOKUP(B7,[1]BGC!$D$5:$K$96,3,0)</f>
        <v>Tây Nam</v>
      </c>
      <c r="D7" s="84">
        <v>98.73</v>
      </c>
      <c r="E7" s="84">
        <v>0</v>
      </c>
      <c r="F7" s="85">
        <v>136497</v>
      </c>
      <c r="G7" s="85">
        <v>3098482000</v>
      </c>
      <c r="H7" s="85">
        <f t="shared" ref="H7:H70" si="0">I7-G7</f>
        <v>293155246</v>
      </c>
      <c r="I7" s="85">
        <v>3391637246</v>
      </c>
      <c r="J7" s="86">
        <f>VLOOKUP(B7,'[1]BG 246'!$D$6:$L$252,9,0)</f>
        <v>166929544</v>
      </c>
      <c r="K7" s="83" t="str">
        <f>VLOOKUP(B7,[1]BGC!$D$5:$K$96,2,0)</f>
        <v>C4-1</v>
      </c>
    </row>
    <row r="8" spans="1:11" ht="15">
      <c r="A8" s="83">
        <v>3</v>
      </c>
      <c r="B8" s="84" t="s">
        <v>206</v>
      </c>
      <c r="C8" s="83" t="str">
        <f>VLOOKUP(B8,[1]BGC!$D$5:$K$96,3,0)</f>
        <v>Tây Bắc</v>
      </c>
      <c r="D8" s="84">
        <v>105.65</v>
      </c>
      <c r="E8" s="84">
        <v>0</v>
      </c>
      <c r="F8" s="85">
        <v>145386</v>
      </c>
      <c r="G8" s="85">
        <v>3300262000</v>
      </c>
      <c r="H8" s="85">
        <f t="shared" si="0"/>
        <v>312163234</v>
      </c>
      <c r="I8" s="85">
        <v>3612425234</v>
      </c>
      <c r="J8" s="86">
        <f>VLOOKUP(B8,'[1]BG 246'!$D$6:$L$252,9,0)</f>
        <v>178629660</v>
      </c>
      <c r="K8" s="83" t="str">
        <f>VLOOKUP(B8,[1]BGC!$D$5:$K$96,2,0)</f>
        <v>C5-1</v>
      </c>
    </row>
    <row r="9" spans="1:11" ht="15">
      <c r="A9" s="83">
        <v>4</v>
      </c>
      <c r="B9" s="84" t="s">
        <v>208</v>
      </c>
      <c r="C9" s="83" t="str">
        <f>VLOOKUP(B9,[1]BGC!$D$5:$K$96,3,0)</f>
        <v>Đông Bắc</v>
      </c>
      <c r="D9" s="84">
        <v>97.88</v>
      </c>
      <c r="E9" s="84">
        <v>0</v>
      </c>
      <c r="F9" s="85">
        <v>145081</v>
      </c>
      <c r="G9" s="85">
        <v>3293339000</v>
      </c>
      <c r="H9" s="85">
        <f t="shared" si="0"/>
        <v>312784661</v>
      </c>
      <c r="I9" s="85">
        <v>3606123661</v>
      </c>
      <c r="J9" s="86">
        <f>VLOOKUP(B9,'[1]BG 246'!$D$6:$L$252,9,0)</f>
        <v>165492391</v>
      </c>
      <c r="K9" s="83" t="str">
        <f>VLOOKUP(B9,[1]BGC!$D$5:$K$96,2,0)</f>
        <v>C3</v>
      </c>
    </row>
    <row r="10" spans="1:11" ht="15">
      <c r="A10" s="83">
        <v>5</v>
      </c>
      <c r="B10" s="84" t="s">
        <v>210</v>
      </c>
      <c r="C10" s="83" t="str">
        <f>VLOOKUP(B10,[1]BGC!$D$5:$K$96,3,0)</f>
        <v>Tây Nam</v>
      </c>
      <c r="D10" s="84">
        <v>99.46</v>
      </c>
      <c r="E10" s="84">
        <v>0</v>
      </c>
      <c r="F10" s="85">
        <v>141063</v>
      </c>
      <c r="G10" s="85">
        <v>3202130000</v>
      </c>
      <c r="H10" s="85">
        <f t="shared" si="0"/>
        <v>303396620</v>
      </c>
      <c r="I10" s="85">
        <v>3505526620</v>
      </c>
      <c r="J10" s="86">
        <f>VLOOKUP(B10,'[1]BG 246'!$D$6:$L$252,9,0)</f>
        <v>168163805</v>
      </c>
      <c r="K10" s="83" t="str">
        <f>VLOOKUP(B10,[1]BGC!$D$5:$K$96,2,0)</f>
        <v>C4</v>
      </c>
    </row>
    <row r="11" spans="1:11" ht="15">
      <c r="A11" s="83">
        <v>6</v>
      </c>
      <c r="B11" s="84" t="s">
        <v>212</v>
      </c>
      <c r="C11" s="83" t="str">
        <f>VLOOKUP(B11,[1]BGC!$D$5:$K$96,3,0)</f>
        <v>Đông Nam</v>
      </c>
      <c r="D11" s="84">
        <v>95.25</v>
      </c>
      <c r="E11" s="84">
        <v>0</v>
      </c>
      <c r="F11" s="85">
        <v>150170</v>
      </c>
      <c r="G11" s="85">
        <v>3408859000</v>
      </c>
      <c r="H11" s="85">
        <f t="shared" si="0"/>
        <v>324781333</v>
      </c>
      <c r="I11" s="85">
        <v>3733640333</v>
      </c>
      <c r="J11" s="86">
        <f>VLOOKUP(B11,'[1]BG 246'!$D$6:$L$252,9,0)</f>
        <v>161045671</v>
      </c>
      <c r="K11" s="83" t="str">
        <f>VLOOKUP(B11,[1]BGC!$D$5:$K$96,2,0)</f>
        <v>C2</v>
      </c>
    </row>
    <row r="12" spans="1:11" ht="15">
      <c r="A12" s="83">
        <v>7</v>
      </c>
      <c r="B12" s="84" t="s">
        <v>214</v>
      </c>
      <c r="C12" s="83" t="str">
        <f>VLOOKUP(B12,[1]BGC!$D$5:$K$96,3,0)</f>
        <v>Tây Nam</v>
      </c>
      <c r="D12" s="84">
        <v>99.46</v>
      </c>
      <c r="E12" s="84">
        <v>0</v>
      </c>
      <c r="F12" s="85">
        <v>141063</v>
      </c>
      <c r="G12" s="85">
        <v>3202130000</v>
      </c>
      <c r="H12" s="85">
        <f t="shared" si="0"/>
        <v>303396620</v>
      </c>
      <c r="I12" s="85">
        <v>3505526620</v>
      </c>
      <c r="J12" s="86">
        <f>VLOOKUP(B12,'[1]BG 246'!$D$6:$L$252,9,0)</f>
        <v>168163805</v>
      </c>
      <c r="K12" s="83" t="str">
        <f>VLOOKUP(B12,[1]BGC!$D$5:$K$96,2,0)</f>
        <v>C4</v>
      </c>
    </row>
    <row r="13" spans="1:11" ht="15">
      <c r="A13" s="83">
        <v>8</v>
      </c>
      <c r="B13" s="84" t="s">
        <v>227</v>
      </c>
      <c r="C13" s="83" t="str">
        <f>VLOOKUP(B13,[1]BGC!$D$5:$K$96,3,0)</f>
        <v>Đông Bắc</v>
      </c>
      <c r="D13" s="84">
        <v>97.88</v>
      </c>
      <c r="E13" s="84">
        <v>0</v>
      </c>
      <c r="F13" s="85">
        <v>145081</v>
      </c>
      <c r="G13" s="85">
        <v>3293339000</v>
      </c>
      <c r="H13" s="85">
        <f t="shared" si="0"/>
        <v>312784661</v>
      </c>
      <c r="I13" s="85">
        <v>3606123661</v>
      </c>
      <c r="J13" s="86">
        <f>VLOOKUP(B13,'[1]BG 246'!$D$6:$L$252,9,0)</f>
        <v>165492391</v>
      </c>
      <c r="K13" s="83" t="str">
        <f>VLOOKUP(B13,[1]BGC!$D$5:$K$96,2,0)</f>
        <v>C3</v>
      </c>
    </row>
    <row r="14" spans="1:11" ht="15">
      <c r="A14" s="83">
        <v>9</v>
      </c>
      <c r="B14" s="84" t="s">
        <v>228</v>
      </c>
      <c r="C14" s="83" t="str">
        <f>VLOOKUP(B14,[1]BGC!$D$5:$K$96,3,0)</f>
        <v>Tây Nam</v>
      </c>
      <c r="D14" s="84">
        <v>99.46</v>
      </c>
      <c r="E14" s="84">
        <v>0</v>
      </c>
      <c r="F14" s="85">
        <v>141063</v>
      </c>
      <c r="G14" s="85">
        <v>3202130000</v>
      </c>
      <c r="H14" s="85">
        <f t="shared" si="0"/>
        <v>303396620</v>
      </c>
      <c r="I14" s="85">
        <v>3505526620</v>
      </c>
      <c r="J14" s="86">
        <f>VLOOKUP(B14,'[1]BG 246'!$D$6:$L$252,9,0)</f>
        <v>168163805</v>
      </c>
      <c r="K14" s="83" t="str">
        <f>VLOOKUP(B14,[1]BGC!$D$5:$K$96,2,0)</f>
        <v>C4</v>
      </c>
    </row>
    <row r="15" spans="1:11" ht="15">
      <c r="A15" s="83">
        <v>10</v>
      </c>
      <c r="B15" s="84" t="s">
        <v>233</v>
      </c>
      <c r="C15" s="83" t="str">
        <f>VLOOKUP(B15,[1]BGC!$D$5:$K$96,3,0)</f>
        <v>Đông Bắc</v>
      </c>
      <c r="D15" s="84">
        <v>97.88</v>
      </c>
      <c r="E15" s="84">
        <v>0</v>
      </c>
      <c r="F15" s="85">
        <v>145081</v>
      </c>
      <c r="G15" s="85">
        <v>3293339000</v>
      </c>
      <c r="H15" s="85">
        <f t="shared" si="0"/>
        <v>312784661</v>
      </c>
      <c r="I15" s="85">
        <v>3606123661</v>
      </c>
      <c r="J15" s="86">
        <f>VLOOKUP(B15,'[1]BG 246'!$D$6:$L$252,9,0)</f>
        <v>165492391</v>
      </c>
      <c r="K15" s="83" t="str">
        <f>VLOOKUP(B15,[1]BGC!$D$5:$K$96,2,0)</f>
        <v>C3</v>
      </c>
    </row>
    <row r="16" spans="1:11" ht="15">
      <c r="A16" s="83">
        <v>11</v>
      </c>
      <c r="B16" s="84" t="s">
        <v>234</v>
      </c>
      <c r="C16" s="83" t="str">
        <f>VLOOKUP(B16,[1]BGC!$D$5:$K$96,3,0)</f>
        <v>Tây Nam</v>
      </c>
      <c r="D16" s="84">
        <v>99.46</v>
      </c>
      <c r="E16" s="84">
        <v>0</v>
      </c>
      <c r="F16" s="85">
        <v>141063</v>
      </c>
      <c r="G16" s="85">
        <v>3202130000</v>
      </c>
      <c r="H16" s="85">
        <f t="shared" si="0"/>
        <v>303396620</v>
      </c>
      <c r="I16" s="85">
        <v>3505526620</v>
      </c>
      <c r="J16" s="86">
        <f>VLOOKUP(B16,'[1]BG 246'!$D$6:$L$252,9,0)</f>
        <v>168163805</v>
      </c>
      <c r="K16" s="83" t="str">
        <f>VLOOKUP(B16,[1]BGC!$D$5:$K$96,2,0)</f>
        <v>C4</v>
      </c>
    </row>
    <row r="17" spans="1:11" ht="15">
      <c r="A17" s="83">
        <v>12</v>
      </c>
      <c r="B17" s="84" t="s">
        <v>238</v>
      </c>
      <c r="C17" s="83" t="str">
        <f>VLOOKUP(B17,[1]BGC!$D$5:$K$96,3,0)</f>
        <v>Tây Nam</v>
      </c>
      <c r="D17" s="84">
        <v>54.49</v>
      </c>
      <c r="E17" s="84">
        <v>0</v>
      </c>
      <c r="F17" s="85">
        <v>71971</v>
      </c>
      <c r="G17" s="85">
        <v>1633742000</v>
      </c>
      <c r="H17" s="85">
        <f t="shared" si="0"/>
        <v>154161204</v>
      </c>
      <c r="I17" s="85">
        <v>1787903204</v>
      </c>
      <c r="J17" s="86">
        <f>VLOOKUP(B17,'[1]BG 246'!$D$6:$L$252,9,0)</f>
        <v>92129959</v>
      </c>
      <c r="K17" s="83" t="str">
        <f>VLOOKUP(B17,[1]BGC!$D$5:$K$96,2,0)</f>
        <v>A2</v>
      </c>
    </row>
    <row r="18" spans="1:11" ht="15">
      <c r="A18" s="83">
        <v>13</v>
      </c>
      <c r="B18" s="84" t="s">
        <v>239</v>
      </c>
      <c r="C18" s="83" t="str">
        <f>VLOOKUP(B18,[1]BGC!$D$5:$K$96,3,0)</f>
        <v>Tây Bắc</v>
      </c>
      <c r="D18" s="84">
        <v>106.45</v>
      </c>
      <c r="E18" s="84">
        <v>0</v>
      </c>
      <c r="F18" s="85">
        <v>146413</v>
      </c>
      <c r="G18" s="85">
        <v>3323575000</v>
      </c>
      <c r="H18" s="85">
        <f t="shared" si="0"/>
        <v>314359273</v>
      </c>
      <c r="I18" s="85">
        <v>3637934273</v>
      </c>
      <c r="J18" s="86">
        <f>VLOOKUP(B18,'[1]BG 246'!$D$6:$L$252,9,0)</f>
        <v>179982274</v>
      </c>
      <c r="K18" s="83" t="str">
        <f>VLOOKUP(B18,[1]BGC!$D$5:$K$96,2,0)</f>
        <v>C5</v>
      </c>
    </row>
    <row r="19" spans="1:11" ht="15">
      <c r="A19" s="83">
        <v>14</v>
      </c>
      <c r="B19" s="84" t="s">
        <v>241</v>
      </c>
      <c r="C19" s="83" t="str">
        <f>VLOOKUP(B19,[1]BGC!$D$5:$K$96,3,0)</f>
        <v>Tây Nam</v>
      </c>
      <c r="D19" s="84">
        <v>54.49</v>
      </c>
      <c r="E19" s="84">
        <v>0</v>
      </c>
      <c r="F19" s="85">
        <v>75599</v>
      </c>
      <c r="G19" s="85">
        <v>1716097000</v>
      </c>
      <c r="H19" s="85">
        <f t="shared" si="0"/>
        <v>162396704</v>
      </c>
      <c r="I19" s="85">
        <v>1878493704</v>
      </c>
      <c r="J19" s="86">
        <f>VLOOKUP(B19,'[1]BG 246'!$D$6:$L$252,9,0)</f>
        <v>92129959</v>
      </c>
      <c r="K19" s="83" t="str">
        <f>VLOOKUP(B19,[1]BGC!$D$5:$K$96,2,0)</f>
        <v>A2</v>
      </c>
    </row>
    <row r="20" spans="1:11" ht="15">
      <c r="A20" s="83">
        <v>15</v>
      </c>
      <c r="B20" s="84" t="s">
        <v>242</v>
      </c>
      <c r="C20" s="83" t="str">
        <f>VLOOKUP(B20,[1]BGC!$D$5:$K$96,3,0)</f>
        <v>Đông Bắc</v>
      </c>
      <c r="D20" s="84">
        <v>97.88</v>
      </c>
      <c r="E20" s="84">
        <v>0</v>
      </c>
      <c r="F20" s="85">
        <v>143872</v>
      </c>
      <c r="G20" s="85">
        <v>3265894000</v>
      </c>
      <c r="H20" s="85">
        <f t="shared" si="0"/>
        <v>310040161</v>
      </c>
      <c r="I20" s="85">
        <v>3575934161</v>
      </c>
      <c r="J20" s="86">
        <f>VLOOKUP(B20,'[1]BG 246'!$D$6:$L$252,9,0)</f>
        <v>165492391</v>
      </c>
      <c r="K20" s="83" t="str">
        <f>VLOOKUP(B20,[1]BGC!$D$5:$K$96,2,0)</f>
        <v>C3</v>
      </c>
    </row>
    <row r="21" spans="1:11" ht="15">
      <c r="A21" s="83">
        <v>16</v>
      </c>
      <c r="B21" s="84" t="s">
        <v>246</v>
      </c>
      <c r="C21" s="83" t="str">
        <f>VLOOKUP(B21,[1]BGC!$D$5:$K$96,3,0)</f>
        <v>Đông Bắc</v>
      </c>
      <c r="D21" s="84">
        <v>97.88</v>
      </c>
      <c r="E21" s="84">
        <v>0</v>
      </c>
      <c r="F21" s="85">
        <v>141453</v>
      </c>
      <c r="G21" s="85">
        <v>3210983000</v>
      </c>
      <c r="H21" s="85">
        <f t="shared" si="0"/>
        <v>304549061</v>
      </c>
      <c r="I21" s="85">
        <v>3515532061</v>
      </c>
      <c r="J21" s="86">
        <f>VLOOKUP(B21,'[1]BG 246'!$D$6:$L$252,9,0)</f>
        <v>165492391</v>
      </c>
      <c r="K21" s="83" t="str">
        <f>VLOOKUP(B21,[1]BGC!$D$5:$K$96,2,0)</f>
        <v>C3</v>
      </c>
    </row>
    <row r="22" spans="1:11" ht="15">
      <c r="A22" s="83">
        <v>17</v>
      </c>
      <c r="B22" s="84" t="s">
        <v>248</v>
      </c>
      <c r="C22" s="83" t="str">
        <f>VLOOKUP(B22,[1]BGC!$D$5:$K$96,3,0)</f>
        <v>Đông Nam</v>
      </c>
      <c r="D22" s="84">
        <v>95.25</v>
      </c>
      <c r="E22" s="84">
        <v>0</v>
      </c>
      <c r="F22" s="85">
        <v>146541</v>
      </c>
      <c r="G22" s="85">
        <v>3326481000</v>
      </c>
      <c r="H22" s="85">
        <f t="shared" si="0"/>
        <v>316543533</v>
      </c>
      <c r="I22" s="85">
        <v>3643024533</v>
      </c>
      <c r="J22" s="86">
        <f>VLOOKUP(B22,'[1]BG 246'!$D$6:$L$252,9,0)</f>
        <v>161045671</v>
      </c>
      <c r="K22" s="83" t="str">
        <f>VLOOKUP(B22,[1]BGC!$D$5:$K$96,2,0)</f>
        <v>C2</v>
      </c>
    </row>
    <row r="23" spans="1:11" ht="15">
      <c r="A23" s="83">
        <v>18</v>
      </c>
      <c r="B23" s="84" t="s">
        <v>249</v>
      </c>
      <c r="C23" s="83" t="str">
        <f>VLOOKUP(B23,[1]BGC!$D$5:$K$96,3,0)</f>
        <v>Đông Bắc</v>
      </c>
      <c r="D23" s="84">
        <v>97.88</v>
      </c>
      <c r="E23" s="84">
        <v>0</v>
      </c>
      <c r="F23" s="85">
        <v>143872</v>
      </c>
      <c r="G23" s="85">
        <v>3265894000</v>
      </c>
      <c r="H23" s="85">
        <f t="shared" si="0"/>
        <v>310040161</v>
      </c>
      <c r="I23" s="85">
        <v>3575934161</v>
      </c>
      <c r="J23" s="86">
        <f>VLOOKUP(B23,'[1]BG 246'!$D$6:$L$252,9,0)</f>
        <v>165492391</v>
      </c>
      <c r="K23" s="83" t="str">
        <f>VLOOKUP(B23,[1]BGC!$D$5:$K$96,2,0)</f>
        <v>C3</v>
      </c>
    </row>
    <row r="24" spans="1:11" ht="15">
      <c r="A24" s="83">
        <v>19</v>
      </c>
      <c r="B24" s="84" t="s">
        <v>250</v>
      </c>
      <c r="C24" s="83" t="str">
        <f>VLOOKUP(B24,[1]BGC!$D$5:$K$96,3,0)</f>
        <v>Tây Nam</v>
      </c>
      <c r="D24" s="84">
        <v>99.46</v>
      </c>
      <c r="E24" s="84">
        <v>0</v>
      </c>
      <c r="F24" s="85">
        <v>139854</v>
      </c>
      <c r="G24" s="85">
        <v>3174686000</v>
      </c>
      <c r="H24" s="85">
        <f t="shared" si="0"/>
        <v>300652220</v>
      </c>
      <c r="I24" s="85">
        <v>3475338220</v>
      </c>
      <c r="J24" s="86">
        <f>VLOOKUP(B24,'[1]BG 246'!$D$6:$L$252,9,0)</f>
        <v>168163805</v>
      </c>
      <c r="K24" s="83" t="str">
        <f>VLOOKUP(B24,[1]BGC!$D$5:$K$96,2,0)</f>
        <v>C4</v>
      </c>
    </row>
    <row r="25" spans="1:11" ht="15">
      <c r="A25" s="83">
        <v>20</v>
      </c>
      <c r="B25" s="84" t="s">
        <v>254</v>
      </c>
      <c r="C25" s="83" t="str">
        <f>VLOOKUP(B25,[1]BGC!$D$5:$K$96,3,0)</f>
        <v>Đông Nam</v>
      </c>
      <c r="D25" s="84">
        <v>95.25</v>
      </c>
      <c r="E25" s="84">
        <v>0</v>
      </c>
      <c r="F25" s="85">
        <v>147751</v>
      </c>
      <c r="G25" s="85">
        <v>3353948000</v>
      </c>
      <c r="H25" s="85">
        <f t="shared" si="0"/>
        <v>319290233</v>
      </c>
      <c r="I25" s="85">
        <v>3673238233</v>
      </c>
      <c r="J25" s="86">
        <f>VLOOKUP(B25,'[1]BG 246'!$D$6:$L$252,9,0)</f>
        <v>161045671</v>
      </c>
      <c r="K25" s="83" t="str">
        <f>VLOOKUP(B25,[1]BGC!$D$5:$K$96,2,0)</f>
        <v>C2</v>
      </c>
    </row>
    <row r="26" spans="1:11" ht="15">
      <c r="A26" s="83">
        <v>21</v>
      </c>
      <c r="B26" s="84" t="s">
        <v>256</v>
      </c>
      <c r="C26" s="83" t="str">
        <f>VLOOKUP(B26,[1]BGC!$D$5:$K$96,3,0)</f>
        <v>Đông Bắc</v>
      </c>
      <c r="D26" s="84">
        <v>97.88</v>
      </c>
      <c r="E26" s="84">
        <v>0</v>
      </c>
      <c r="F26" s="85">
        <v>141453</v>
      </c>
      <c r="G26" s="85">
        <v>3210983000</v>
      </c>
      <c r="H26" s="85">
        <f t="shared" si="0"/>
        <v>304549061</v>
      </c>
      <c r="I26" s="85">
        <v>3515532061</v>
      </c>
      <c r="J26" s="86">
        <f>VLOOKUP(B26,'[1]BG 246'!$D$6:$L$252,9,0)</f>
        <v>165492391</v>
      </c>
      <c r="K26" s="83" t="str">
        <f>VLOOKUP(B26,[1]BGC!$D$5:$K$96,2,0)</f>
        <v>C3</v>
      </c>
    </row>
    <row r="27" spans="1:11" ht="15">
      <c r="A27" s="83">
        <v>22</v>
      </c>
      <c r="B27" s="84" t="s">
        <v>258</v>
      </c>
      <c r="C27" s="83" t="str">
        <f>VLOOKUP(B27,[1]BGC!$D$5:$K$96,3,0)</f>
        <v>Đông Nam</v>
      </c>
      <c r="D27" s="84">
        <v>95.25</v>
      </c>
      <c r="E27" s="84">
        <v>0</v>
      </c>
      <c r="F27" s="85">
        <v>146541</v>
      </c>
      <c r="G27" s="85">
        <v>3326481000</v>
      </c>
      <c r="H27" s="85">
        <f t="shared" si="0"/>
        <v>316543533</v>
      </c>
      <c r="I27" s="85">
        <v>3643024533</v>
      </c>
      <c r="J27" s="86">
        <f>VLOOKUP(B27,'[1]BG 246'!$D$6:$L$252,9,0)</f>
        <v>161045671</v>
      </c>
      <c r="K27" s="83" t="str">
        <f>VLOOKUP(B27,[1]BGC!$D$5:$K$96,2,0)</f>
        <v>C2</v>
      </c>
    </row>
    <row r="28" spans="1:11" ht="15">
      <c r="A28" s="83">
        <v>23</v>
      </c>
      <c r="B28" s="84" t="s">
        <v>272</v>
      </c>
      <c r="C28" s="83" t="str">
        <f>VLOOKUP(B28,[1]BGC!$D$5:$K$96,3,0)</f>
        <v>Tây Nam</v>
      </c>
      <c r="D28" s="84">
        <v>97.17</v>
      </c>
      <c r="E28" s="84">
        <v>0</v>
      </c>
      <c r="F28" s="85">
        <v>136753</v>
      </c>
      <c r="G28" s="85">
        <v>3104293000</v>
      </c>
      <c r="H28" s="85">
        <f t="shared" si="0"/>
        <v>294000105</v>
      </c>
      <c r="I28" s="85">
        <v>3398293105</v>
      </c>
      <c r="J28" s="86">
        <f>VLOOKUP(B28,'[1]BG 246'!$D$6:$L$252,9,0)</f>
        <v>164291946</v>
      </c>
      <c r="K28" s="83" t="str">
        <f>VLOOKUP(B28,[1]BGC!$D$5:$K$96,2,0)</f>
        <v>C3-1</v>
      </c>
    </row>
    <row r="29" spans="1:11" ht="15">
      <c r="A29" s="83">
        <v>24</v>
      </c>
      <c r="B29" s="84" t="s">
        <v>273</v>
      </c>
      <c r="C29" s="83" t="str">
        <f>VLOOKUP(B29,[1]BGC!$D$5:$K$96,3,0)</f>
        <v>Đông Nam</v>
      </c>
      <c r="D29" s="84">
        <v>105.65</v>
      </c>
      <c r="E29" s="84">
        <v>0</v>
      </c>
      <c r="F29" s="85">
        <v>137658</v>
      </c>
      <c r="G29" s="85">
        <v>3124837000</v>
      </c>
      <c r="H29" s="85">
        <f t="shared" si="0"/>
        <v>294620734</v>
      </c>
      <c r="I29" s="85">
        <v>3419457734</v>
      </c>
      <c r="J29" s="86">
        <f>VLOOKUP(B29,'[1]BG 246'!$D$6:$L$252,9,0)</f>
        <v>178629660</v>
      </c>
      <c r="K29" s="83" t="str">
        <f>VLOOKUP(B29,[1]BGC!$D$5:$K$96,2,0)</f>
        <v>C5-1</v>
      </c>
    </row>
    <row r="30" spans="1:11" ht="15">
      <c r="A30" s="83">
        <v>25</v>
      </c>
      <c r="B30" s="84" t="s">
        <v>276</v>
      </c>
      <c r="C30" s="83" t="str">
        <f>VLOOKUP(B30,[1]BGC!$D$5:$K$96,3,0)</f>
        <v>Tây Nam</v>
      </c>
      <c r="D30" s="84">
        <v>97.17</v>
      </c>
      <c r="E30" s="84">
        <v>0</v>
      </c>
      <c r="F30" s="85">
        <v>136753</v>
      </c>
      <c r="G30" s="85">
        <v>3104293000</v>
      </c>
      <c r="H30" s="85">
        <f t="shared" si="0"/>
        <v>294000105</v>
      </c>
      <c r="I30" s="85">
        <v>3398293105</v>
      </c>
      <c r="J30" s="86">
        <f>VLOOKUP(B30,'[1]BG 246'!$D$6:$L$252,9,0)</f>
        <v>164291946</v>
      </c>
      <c r="K30" s="83" t="str">
        <f>VLOOKUP(B30,[1]BGC!$D$5:$K$96,2,0)</f>
        <v>C3-1</v>
      </c>
    </row>
    <row r="31" spans="1:11" ht="15">
      <c r="A31" s="83">
        <v>26</v>
      </c>
      <c r="B31" s="84" t="s">
        <v>277</v>
      </c>
      <c r="C31" s="83" t="str">
        <f>VLOOKUP(B31,[1]BGC!$D$5:$K$96,3,0)</f>
        <v>Đông Bắc</v>
      </c>
      <c r="D31" s="84">
        <v>97.17</v>
      </c>
      <c r="E31" s="84">
        <v>0</v>
      </c>
      <c r="F31" s="85">
        <v>136753</v>
      </c>
      <c r="G31" s="85">
        <v>3104293000</v>
      </c>
      <c r="H31" s="85">
        <f t="shared" si="0"/>
        <v>294000105</v>
      </c>
      <c r="I31" s="85">
        <v>3398293105</v>
      </c>
      <c r="J31" s="86">
        <f>VLOOKUP(B31,'[1]BG 246'!$D$6:$L$252,9,0)</f>
        <v>164291946</v>
      </c>
      <c r="K31" s="83" t="str">
        <f>VLOOKUP(B31,[1]BGC!$D$5:$K$96,2,0)</f>
        <v>C3-1</v>
      </c>
    </row>
    <row r="32" spans="1:11" ht="15">
      <c r="A32" s="83">
        <v>27</v>
      </c>
      <c r="B32" s="84" t="s">
        <v>278</v>
      </c>
      <c r="C32" s="83" t="str">
        <f>VLOOKUP(B32,[1]BGC!$D$5:$K$96,3,0)</f>
        <v>Đông Nam</v>
      </c>
      <c r="D32" s="84">
        <v>105.65</v>
      </c>
      <c r="E32" s="84">
        <v>0</v>
      </c>
      <c r="F32" s="85">
        <v>137658</v>
      </c>
      <c r="G32" s="85">
        <v>3124837000</v>
      </c>
      <c r="H32" s="85">
        <f t="shared" si="0"/>
        <v>294620734</v>
      </c>
      <c r="I32" s="85">
        <v>3419457734</v>
      </c>
      <c r="J32" s="86">
        <f>VLOOKUP(B32,'[1]BG 246'!$D$6:$L$252,9,0)</f>
        <v>178629660</v>
      </c>
      <c r="K32" s="83" t="str">
        <f>VLOOKUP(B32,[1]BGC!$D$5:$K$96,2,0)</f>
        <v>C5-1</v>
      </c>
    </row>
    <row r="33" spans="1:11" ht="15">
      <c r="A33" s="83">
        <v>28</v>
      </c>
      <c r="B33" s="84" t="s">
        <v>284</v>
      </c>
      <c r="C33" s="83" t="str">
        <f>VLOOKUP(B33,[1]BGC!$D$5:$K$96,3,0)</f>
        <v>Tây Bắc</v>
      </c>
      <c r="D33" s="84">
        <v>95.25</v>
      </c>
      <c r="E33" s="84">
        <v>0</v>
      </c>
      <c r="F33" s="85">
        <v>146436</v>
      </c>
      <c r="G33" s="85">
        <v>3324097000</v>
      </c>
      <c r="H33" s="85">
        <f t="shared" si="0"/>
        <v>316305133</v>
      </c>
      <c r="I33" s="85">
        <v>3640402133</v>
      </c>
      <c r="J33" s="86">
        <f>VLOOKUP(B33,'[1]BG 246'!$D$6:$L$252,9,0)</f>
        <v>161045671</v>
      </c>
      <c r="K33" s="83" t="str">
        <f>VLOOKUP(B33,[1]BGC!$D$5:$K$96,2,0)</f>
        <v>C2</v>
      </c>
    </row>
    <row r="34" spans="1:11" ht="15">
      <c r="A34" s="83">
        <v>29</v>
      </c>
      <c r="B34" s="84" t="s">
        <v>290</v>
      </c>
      <c r="C34" s="83" t="str">
        <f>VLOOKUP(B34,[1]BGC!$D$5:$K$96,3,0)</f>
        <v>Tây Bắc</v>
      </c>
      <c r="D34" s="84">
        <v>95.25</v>
      </c>
      <c r="E34" s="84">
        <v>0</v>
      </c>
      <c r="F34" s="85">
        <v>146436</v>
      </c>
      <c r="G34" s="85">
        <v>3324097000</v>
      </c>
      <c r="H34" s="85">
        <f t="shared" si="0"/>
        <v>316305133</v>
      </c>
      <c r="I34" s="85">
        <v>3640402133</v>
      </c>
      <c r="J34" s="86">
        <f>VLOOKUP(B34,'[1]BG 246'!$D$6:$L$252,9,0)</f>
        <v>161045671</v>
      </c>
      <c r="K34" s="83" t="str">
        <f>VLOOKUP(B34,[1]BGC!$D$5:$K$96,2,0)</f>
        <v>C2</v>
      </c>
    </row>
    <row r="35" spans="1:11" ht="15">
      <c r="A35" s="83">
        <v>30</v>
      </c>
      <c r="B35" s="84" t="s">
        <v>292</v>
      </c>
      <c r="C35" s="83" t="str">
        <f>VLOOKUP(B35,[1]BGC!$D$5:$K$96,3,0)</f>
        <v>Đông Nam</v>
      </c>
      <c r="D35" s="84">
        <v>106.45</v>
      </c>
      <c r="E35" s="84">
        <v>0</v>
      </c>
      <c r="F35" s="85">
        <v>142277</v>
      </c>
      <c r="G35" s="85">
        <v>3229688000</v>
      </c>
      <c r="H35" s="85">
        <f t="shared" si="0"/>
        <v>304970573</v>
      </c>
      <c r="I35" s="85">
        <v>3534658573</v>
      </c>
      <c r="J35" s="86">
        <f>VLOOKUP(B35,'[1]BG 246'!$D$6:$L$252,9,0)</f>
        <v>179982274</v>
      </c>
      <c r="K35" s="83" t="str">
        <f>VLOOKUP(B35,[1]BGC!$D$5:$K$96,2,0)</f>
        <v>C5</v>
      </c>
    </row>
    <row r="36" spans="1:11" ht="15">
      <c r="A36" s="83">
        <v>31</v>
      </c>
      <c r="B36" s="84" t="s">
        <v>294</v>
      </c>
      <c r="C36" s="83" t="str">
        <f>VLOOKUP(B36,[1]BGC!$D$5:$K$96,3,0)</f>
        <v>Đông Nam</v>
      </c>
      <c r="D36" s="84">
        <v>106.45</v>
      </c>
      <c r="E36" s="84">
        <v>0</v>
      </c>
      <c r="F36" s="85">
        <v>142277</v>
      </c>
      <c r="G36" s="85">
        <v>3229688000</v>
      </c>
      <c r="H36" s="85">
        <f t="shared" si="0"/>
        <v>304970573</v>
      </c>
      <c r="I36" s="85">
        <v>3534658573</v>
      </c>
      <c r="J36" s="86">
        <f>VLOOKUP(B36,'[1]BG 246'!$D$6:$L$252,9,0)</f>
        <v>179982274</v>
      </c>
      <c r="K36" s="83" t="str">
        <f>VLOOKUP(B36,[1]BGC!$D$5:$K$96,2,0)</f>
        <v>C5</v>
      </c>
    </row>
    <row r="37" spans="1:11" ht="15">
      <c r="A37" s="83">
        <v>32</v>
      </c>
      <c r="B37" s="84" t="s">
        <v>295</v>
      </c>
      <c r="C37" s="83" t="str">
        <f>VLOOKUP(B37,[1]BGC!$D$5:$K$96,3,0)</f>
        <v>Đông Nam</v>
      </c>
      <c r="D37" s="84">
        <v>93.09</v>
      </c>
      <c r="E37" s="84">
        <v>0</v>
      </c>
      <c r="F37" s="85">
        <v>125633</v>
      </c>
      <c r="G37" s="85">
        <v>2851869000</v>
      </c>
      <c r="H37" s="85">
        <f t="shared" si="0"/>
        <v>269447539</v>
      </c>
      <c r="I37" s="85">
        <v>3121316539</v>
      </c>
      <c r="J37" s="86">
        <f>VLOOKUP(B37,'[1]BG 246'!$D$6:$L$252,9,0)</f>
        <v>157393611</v>
      </c>
      <c r="K37" s="83" t="str">
        <f>VLOOKUP(B37,[1]BGC!$D$5:$K$96,2,0)</f>
        <v>C1</v>
      </c>
    </row>
    <row r="38" spans="1:11" ht="15">
      <c r="A38" s="83">
        <v>33</v>
      </c>
      <c r="B38" s="84" t="s">
        <v>297</v>
      </c>
      <c r="C38" s="83" t="str">
        <f>VLOOKUP(B38,[1]BGC!$D$5:$K$96,3,0)</f>
        <v>Tây Bắc</v>
      </c>
      <c r="D38" s="84">
        <v>95.25</v>
      </c>
      <c r="E38" s="84">
        <v>0</v>
      </c>
      <c r="F38" s="85">
        <v>146436</v>
      </c>
      <c r="G38" s="85">
        <v>3324097000</v>
      </c>
      <c r="H38" s="85">
        <f t="shared" si="0"/>
        <v>316305133</v>
      </c>
      <c r="I38" s="85">
        <v>3640402133</v>
      </c>
      <c r="J38" s="86">
        <f>VLOOKUP(B38,'[1]BG 246'!$D$6:$L$252,9,0)</f>
        <v>161045671</v>
      </c>
      <c r="K38" s="83" t="str">
        <f>VLOOKUP(B38,[1]BGC!$D$5:$K$96,2,0)</f>
        <v>C2</v>
      </c>
    </row>
    <row r="39" spans="1:11" ht="15">
      <c r="A39" s="83">
        <v>34</v>
      </c>
      <c r="B39" s="84" t="s">
        <v>302</v>
      </c>
      <c r="C39" s="83" t="str">
        <f>VLOOKUP(B39,[1]BGC!$D$5:$K$96,3,0)</f>
        <v>Đông Bắc</v>
      </c>
      <c r="D39" s="84">
        <v>97.88</v>
      </c>
      <c r="E39" s="84">
        <v>0</v>
      </c>
      <c r="F39" s="85">
        <v>137637</v>
      </c>
      <c r="G39" s="85">
        <v>3124360000</v>
      </c>
      <c r="H39" s="85">
        <f t="shared" si="0"/>
        <v>295886761</v>
      </c>
      <c r="I39" s="85">
        <v>3420246761</v>
      </c>
      <c r="J39" s="86">
        <f>VLOOKUP(B39,'[1]BG 246'!$D$6:$L$252,9,0)</f>
        <v>165492391</v>
      </c>
      <c r="K39" s="83" t="str">
        <f>VLOOKUP(B39,[1]BGC!$D$5:$K$96,2,0)</f>
        <v>C3</v>
      </c>
    </row>
    <row r="40" spans="1:11" ht="15">
      <c r="A40" s="83">
        <v>35</v>
      </c>
      <c r="B40" s="84" t="s">
        <v>303</v>
      </c>
      <c r="C40" s="83" t="str">
        <f>VLOOKUP(B40,[1]BGC!$D$5:$K$96,3,0)</f>
        <v>Đông Nam</v>
      </c>
      <c r="D40" s="84">
        <v>93.09</v>
      </c>
      <c r="E40" s="84">
        <v>0</v>
      </c>
      <c r="F40" s="85">
        <v>122010</v>
      </c>
      <c r="G40" s="85">
        <v>2769627000</v>
      </c>
      <c r="H40" s="85">
        <f t="shared" si="0"/>
        <v>261223339</v>
      </c>
      <c r="I40" s="85">
        <v>3030850339</v>
      </c>
      <c r="J40" s="86">
        <f>VLOOKUP(B40,'[1]BG 246'!$D$6:$L$252,9,0)</f>
        <v>157393611</v>
      </c>
      <c r="K40" s="83" t="str">
        <f>VLOOKUP(B40,[1]BGC!$D$5:$K$96,2,0)</f>
        <v>C1</v>
      </c>
    </row>
    <row r="41" spans="1:11" ht="15">
      <c r="A41" s="83">
        <v>36</v>
      </c>
      <c r="B41" s="84" t="s">
        <v>306</v>
      </c>
      <c r="C41" s="83" t="str">
        <f>VLOOKUP(B41,[1]BGC!$D$5:$K$96,3,0)</f>
        <v>Tây Nam</v>
      </c>
      <c r="D41" s="84">
        <v>97.88</v>
      </c>
      <c r="E41" s="84">
        <v>0</v>
      </c>
      <c r="F41" s="85">
        <v>141260</v>
      </c>
      <c r="G41" s="85">
        <v>3206602000</v>
      </c>
      <c r="H41" s="85">
        <f t="shared" si="0"/>
        <v>304110961</v>
      </c>
      <c r="I41" s="85">
        <v>3510712961</v>
      </c>
      <c r="J41" s="86">
        <f>VLOOKUP(B41,'[1]BG 246'!$D$6:$L$252,9,0)</f>
        <v>165492391</v>
      </c>
      <c r="K41" s="83" t="str">
        <f>VLOOKUP(B41,[1]BGC!$D$5:$K$96,2,0)</f>
        <v>C3</v>
      </c>
    </row>
    <row r="42" spans="1:11" ht="15">
      <c r="A42" s="83">
        <v>37</v>
      </c>
      <c r="B42" s="84" t="s">
        <v>311</v>
      </c>
      <c r="C42" s="83" t="str">
        <f>VLOOKUP(B42,[1]BGC!$D$5:$K$96,3,0)</f>
        <v>Đông Nam</v>
      </c>
      <c r="D42" s="84">
        <v>93.09</v>
      </c>
      <c r="E42" s="84">
        <v>0</v>
      </c>
      <c r="F42" s="85">
        <v>125633</v>
      </c>
      <c r="G42" s="85">
        <v>2851869000</v>
      </c>
      <c r="H42" s="85">
        <f t="shared" si="0"/>
        <v>269447539</v>
      </c>
      <c r="I42" s="85">
        <v>3121316539</v>
      </c>
      <c r="J42" s="86">
        <f>VLOOKUP(B42,'[1]BG 246'!$D$6:$L$252,9,0)</f>
        <v>157393611</v>
      </c>
      <c r="K42" s="83" t="str">
        <f>VLOOKUP(B42,[1]BGC!$D$5:$K$96,2,0)</f>
        <v>C1</v>
      </c>
    </row>
    <row r="43" spans="1:11" ht="15">
      <c r="A43" s="83">
        <v>38</v>
      </c>
      <c r="B43" s="84" t="s">
        <v>314</v>
      </c>
      <c r="C43" s="83" t="str">
        <f>VLOOKUP(B43,[1]BGC!$D$5:$K$96,3,0)</f>
        <v>Tây Bắc</v>
      </c>
      <c r="D43" s="84">
        <v>95.25</v>
      </c>
      <c r="E43" s="84">
        <v>0</v>
      </c>
      <c r="F43" s="85">
        <v>146436</v>
      </c>
      <c r="G43" s="85">
        <v>3324097000</v>
      </c>
      <c r="H43" s="85">
        <f t="shared" si="0"/>
        <v>316305133</v>
      </c>
      <c r="I43" s="85">
        <v>3640402133</v>
      </c>
      <c r="J43" s="86">
        <f>VLOOKUP(B43,'[1]BG 246'!$D$6:$L$252,9,0)</f>
        <v>161045671</v>
      </c>
      <c r="K43" s="83" t="str">
        <f>VLOOKUP(B43,[1]BGC!$D$5:$K$96,2,0)</f>
        <v>C2</v>
      </c>
    </row>
    <row r="44" spans="1:11" ht="15">
      <c r="A44" s="83">
        <v>39</v>
      </c>
      <c r="B44" s="84" t="s">
        <v>316</v>
      </c>
      <c r="C44" s="83" t="str">
        <f>VLOOKUP(B44,[1]BGC!$D$5:$K$96,3,0)</f>
        <v>Tây Bắc</v>
      </c>
      <c r="D44" s="84">
        <v>95.25</v>
      </c>
      <c r="E44" s="84">
        <v>0</v>
      </c>
      <c r="F44" s="85">
        <v>145228</v>
      </c>
      <c r="G44" s="85">
        <v>3296676000</v>
      </c>
      <c r="H44" s="85">
        <f t="shared" si="0"/>
        <v>313563033</v>
      </c>
      <c r="I44" s="85">
        <v>3610239033</v>
      </c>
      <c r="J44" s="86">
        <f>VLOOKUP(B44,'[1]BG 246'!$D$6:$L$252,9,0)</f>
        <v>161045671</v>
      </c>
      <c r="K44" s="83" t="str">
        <f>VLOOKUP(B44,[1]BGC!$D$5:$K$96,2,0)</f>
        <v>C2</v>
      </c>
    </row>
    <row r="45" spans="1:11" ht="15">
      <c r="A45" s="83">
        <v>40</v>
      </c>
      <c r="B45" s="84" t="s">
        <v>317</v>
      </c>
      <c r="C45" s="83" t="str">
        <f>VLOOKUP(B45,[1]BGC!$D$5:$K$96,3,0)</f>
        <v>Tây Bắc</v>
      </c>
      <c r="D45" s="84">
        <v>95.25</v>
      </c>
      <c r="E45" s="84">
        <v>0</v>
      </c>
      <c r="F45" s="85">
        <v>145228</v>
      </c>
      <c r="G45" s="85">
        <v>3296676000</v>
      </c>
      <c r="H45" s="85">
        <f t="shared" si="0"/>
        <v>313563033</v>
      </c>
      <c r="I45" s="85">
        <v>3610239033</v>
      </c>
      <c r="J45" s="86">
        <f>VLOOKUP(B45,'[1]BG 246'!$D$6:$L$252,9,0)</f>
        <v>161045671</v>
      </c>
      <c r="K45" s="83" t="str">
        <f>VLOOKUP(B45,[1]BGC!$D$5:$K$96,2,0)</f>
        <v>C2</v>
      </c>
    </row>
    <row r="46" spans="1:11" ht="15">
      <c r="A46" s="83">
        <v>41</v>
      </c>
      <c r="B46" s="84" t="s">
        <v>319</v>
      </c>
      <c r="C46" s="83" t="str">
        <f>VLOOKUP(B46,[1]BGC!$D$5:$K$96,3,0)</f>
        <v>Tây Bắc</v>
      </c>
      <c r="D46" s="84">
        <v>95.25</v>
      </c>
      <c r="E46" s="84">
        <v>0</v>
      </c>
      <c r="F46" s="85">
        <v>145228</v>
      </c>
      <c r="G46" s="85">
        <v>3296676000</v>
      </c>
      <c r="H46" s="85">
        <f t="shared" si="0"/>
        <v>313563033</v>
      </c>
      <c r="I46" s="85">
        <v>3610239033</v>
      </c>
      <c r="J46" s="86">
        <f>VLOOKUP(B46,'[1]BG 246'!$D$6:$L$252,9,0)</f>
        <v>161045671</v>
      </c>
      <c r="K46" s="83" t="str">
        <f>VLOOKUP(B46,[1]BGC!$D$5:$K$96,2,0)</f>
        <v>C2</v>
      </c>
    </row>
    <row r="47" spans="1:11" ht="15">
      <c r="A47" s="83">
        <v>42</v>
      </c>
      <c r="B47" s="84" t="s">
        <v>322</v>
      </c>
      <c r="C47" s="83" t="str">
        <f>VLOOKUP(B47,[1]BGC!$D$5:$K$96,3,0)</f>
        <v>Tây Bắc</v>
      </c>
      <c r="D47" s="84">
        <v>95.25</v>
      </c>
      <c r="E47" s="84">
        <v>0</v>
      </c>
      <c r="F47" s="85">
        <v>144021</v>
      </c>
      <c r="G47" s="85">
        <v>3269277000</v>
      </c>
      <c r="H47" s="85">
        <f t="shared" si="0"/>
        <v>310823133</v>
      </c>
      <c r="I47" s="85">
        <v>3580100133</v>
      </c>
      <c r="J47" s="86">
        <f>VLOOKUP(B47,'[1]BG 246'!$D$6:$L$252,9,0)</f>
        <v>161045671</v>
      </c>
      <c r="K47" s="83" t="str">
        <f>VLOOKUP(B47,[1]BGC!$D$5:$K$96,2,0)</f>
        <v>C2</v>
      </c>
    </row>
    <row r="48" spans="1:11" ht="15">
      <c r="A48" s="83">
        <v>43</v>
      </c>
      <c r="B48" s="84" t="s">
        <v>324</v>
      </c>
      <c r="C48" s="83" t="str">
        <f>VLOOKUP(B48,[1]BGC!$D$5:$K$96,3,0)</f>
        <v>Tây Nam</v>
      </c>
      <c r="D48" s="84">
        <v>97.88</v>
      </c>
      <c r="E48" s="84">
        <v>0</v>
      </c>
      <c r="F48" s="85">
        <v>138845</v>
      </c>
      <c r="G48" s="85">
        <v>3151782000</v>
      </c>
      <c r="H48" s="85">
        <f t="shared" si="0"/>
        <v>298628961</v>
      </c>
      <c r="I48" s="85">
        <v>3450410961</v>
      </c>
      <c r="J48" s="86">
        <f>VLOOKUP(B48,'[1]BG 246'!$D$6:$L$252,9,0)</f>
        <v>165492391</v>
      </c>
      <c r="K48" s="83" t="str">
        <f>VLOOKUP(B48,[1]BGC!$D$5:$K$96,2,0)</f>
        <v>C3</v>
      </c>
    </row>
    <row r="49" spans="1:11" ht="15">
      <c r="A49" s="83">
        <v>44</v>
      </c>
      <c r="B49" s="84" t="s">
        <v>326</v>
      </c>
      <c r="C49" s="83" t="str">
        <f>VLOOKUP(B49,[1]BGC!$D$5:$K$96,3,0)</f>
        <v>Đông Nam</v>
      </c>
      <c r="D49" s="84">
        <v>106.45</v>
      </c>
      <c r="E49" s="84">
        <v>0</v>
      </c>
      <c r="F49" s="85">
        <v>139862</v>
      </c>
      <c r="G49" s="85">
        <v>3174867000</v>
      </c>
      <c r="H49" s="85">
        <f t="shared" si="0"/>
        <v>299488473</v>
      </c>
      <c r="I49" s="85">
        <v>3474355473</v>
      </c>
      <c r="J49" s="86">
        <f>VLOOKUP(B49,'[1]BG 246'!$D$6:$L$252,9,0)</f>
        <v>179982274</v>
      </c>
      <c r="K49" s="83" t="str">
        <f>VLOOKUP(B49,[1]BGC!$D$5:$K$96,2,0)</f>
        <v>C5</v>
      </c>
    </row>
    <row r="50" spans="1:11" ht="15">
      <c r="A50" s="83">
        <v>45</v>
      </c>
      <c r="B50" s="84" t="s">
        <v>330</v>
      </c>
      <c r="C50" s="83" t="str">
        <f>VLOOKUP(B50,[1]BGC!$D$5:$K$96,3,0)</f>
        <v>Đông Nam</v>
      </c>
      <c r="D50" s="84">
        <v>106.45</v>
      </c>
      <c r="E50" s="84">
        <v>0</v>
      </c>
      <c r="F50" s="85">
        <v>139862</v>
      </c>
      <c r="G50" s="85">
        <v>3174867000</v>
      </c>
      <c r="H50" s="85">
        <f t="shared" si="0"/>
        <v>299488473</v>
      </c>
      <c r="I50" s="85">
        <v>3474355473</v>
      </c>
      <c r="J50" s="86">
        <f>VLOOKUP(B50,'[1]BG 246'!$D$6:$L$252,9,0)</f>
        <v>179982274</v>
      </c>
      <c r="K50" s="83" t="str">
        <f>VLOOKUP(B50,[1]BGC!$D$5:$K$96,2,0)</f>
        <v>C5</v>
      </c>
    </row>
    <row r="51" spans="1:11" ht="15">
      <c r="A51" s="83">
        <v>46</v>
      </c>
      <c r="B51" s="84" t="s">
        <v>335</v>
      </c>
      <c r="C51" s="83" t="str">
        <f>VLOOKUP(B51,[1]BGC!$D$5:$K$96,3,0)</f>
        <v>Đông Nam</v>
      </c>
      <c r="D51" s="84">
        <v>106.45</v>
      </c>
      <c r="E51" s="84">
        <v>0</v>
      </c>
      <c r="F51" s="85">
        <v>139862</v>
      </c>
      <c r="G51" s="85">
        <v>3174867000</v>
      </c>
      <c r="H51" s="85">
        <f t="shared" si="0"/>
        <v>299488473</v>
      </c>
      <c r="I51" s="85">
        <v>3474355473</v>
      </c>
      <c r="J51" s="86">
        <f>VLOOKUP(B51,'[1]BG 246'!$D$6:$L$252,9,0)</f>
        <v>179982274</v>
      </c>
      <c r="K51" s="83" t="str">
        <f>VLOOKUP(B51,[1]BGC!$D$5:$K$96,2,0)</f>
        <v>C5</v>
      </c>
    </row>
    <row r="52" spans="1:11" ht="15">
      <c r="A52" s="83">
        <v>47</v>
      </c>
      <c r="B52" s="84" t="s">
        <v>336</v>
      </c>
      <c r="C52" s="83" t="str">
        <f>VLOOKUP(B52,[1]BGC!$D$5:$K$96,3,0)</f>
        <v>Tây Bắc</v>
      </c>
      <c r="D52" s="84">
        <v>95.25</v>
      </c>
      <c r="E52" s="84">
        <v>0</v>
      </c>
      <c r="F52" s="85">
        <v>144021</v>
      </c>
      <c r="G52" s="85">
        <v>3269277000</v>
      </c>
      <c r="H52" s="85">
        <f t="shared" si="0"/>
        <v>310823133</v>
      </c>
      <c r="I52" s="85">
        <v>3580100133</v>
      </c>
      <c r="J52" s="86">
        <f>VLOOKUP(B52,'[1]BG 246'!$D$6:$L$252,9,0)</f>
        <v>161045671</v>
      </c>
      <c r="K52" s="83" t="str">
        <f>VLOOKUP(B52,[1]BGC!$D$5:$K$96,2,0)</f>
        <v>C2</v>
      </c>
    </row>
    <row r="53" spans="1:11" ht="15">
      <c r="A53" s="83">
        <v>48</v>
      </c>
      <c r="B53" s="84" t="s">
        <v>337</v>
      </c>
      <c r="C53" s="83" t="str">
        <f>VLOOKUP(B53,[1]BGC!$D$5:$K$96,3,0)</f>
        <v>Tây Nam</v>
      </c>
      <c r="D53" s="84">
        <v>97.88</v>
      </c>
      <c r="E53" s="84">
        <v>0</v>
      </c>
      <c r="F53" s="85">
        <v>137637</v>
      </c>
      <c r="G53" s="85">
        <v>3124360000</v>
      </c>
      <c r="H53" s="85">
        <f t="shared" si="0"/>
        <v>295886761</v>
      </c>
      <c r="I53" s="85">
        <v>3420246761</v>
      </c>
      <c r="J53" s="86">
        <f>VLOOKUP(B53,'[1]BG 246'!$D$6:$L$252,9,0)</f>
        <v>165492391</v>
      </c>
      <c r="K53" s="83" t="str">
        <f>VLOOKUP(B53,[1]BGC!$D$5:$K$96,2,0)</f>
        <v>C3</v>
      </c>
    </row>
    <row r="54" spans="1:11" ht="15">
      <c r="A54" s="83">
        <v>49</v>
      </c>
      <c r="B54" s="84" t="s">
        <v>338</v>
      </c>
      <c r="C54" s="83" t="str">
        <f>VLOOKUP(B54,[1]BGC!$D$5:$K$96,3,0)</f>
        <v>Tây Bắc</v>
      </c>
      <c r="D54" s="84">
        <v>95.25</v>
      </c>
      <c r="E54" s="84">
        <v>0</v>
      </c>
      <c r="F54" s="85">
        <v>142813</v>
      </c>
      <c r="G54" s="85">
        <v>3241855000</v>
      </c>
      <c r="H54" s="85">
        <f t="shared" si="0"/>
        <v>308080933</v>
      </c>
      <c r="I54" s="85">
        <v>3549935933</v>
      </c>
      <c r="J54" s="86">
        <f>VLOOKUP(B54,'[1]BG 246'!$D$6:$L$252,9,0)</f>
        <v>161045671</v>
      </c>
      <c r="K54" s="83" t="str">
        <f>VLOOKUP(B54,[1]BGC!$D$5:$K$96,2,0)</f>
        <v>C2</v>
      </c>
    </row>
    <row r="55" spans="1:11" ht="15">
      <c r="A55" s="83">
        <v>50</v>
      </c>
      <c r="B55" s="84" t="s">
        <v>339</v>
      </c>
      <c r="C55" s="83" t="str">
        <f>VLOOKUP(B55,[1]BGC!$D$5:$K$96,3,0)</f>
        <v>Tây Nam</v>
      </c>
      <c r="D55" s="84">
        <v>97.88</v>
      </c>
      <c r="E55" s="84">
        <v>0</v>
      </c>
      <c r="F55" s="85">
        <v>137637</v>
      </c>
      <c r="G55" s="85">
        <v>3124360000</v>
      </c>
      <c r="H55" s="85">
        <f t="shared" si="0"/>
        <v>295886761</v>
      </c>
      <c r="I55" s="85">
        <v>3420246761</v>
      </c>
      <c r="J55" s="86">
        <f>VLOOKUP(B55,'[1]BG 246'!$D$6:$L$252,9,0)</f>
        <v>165492391</v>
      </c>
      <c r="K55" s="83" t="str">
        <f>VLOOKUP(B55,[1]BGC!$D$5:$K$96,2,0)</f>
        <v>C3</v>
      </c>
    </row>
    <row r="56" spans="1:11" ht="15">
      <c r="A56" s="83">
        <v>51</v>
      </c>
      <c r="B56" s="84" t="s">
        <v>340</v>
      </c>
      <c r="C56" s="83" t="str">
        <f>VLOOKUP(B56,[1]BGC!$D$5:$K$96,3,0)</f>
        <v>Đông Bắc</v>
      </c>
      <c r="D56" s="84">
        <v>97.88</v>
      </c>
      <c r="E56" s="84">
        <v>0</v>
      </c>
      <c r="F56" s="85">
        <v>137637</v>
      </c>
      <c r="G56" s="85">
        <v>3124360000</v>
      </c>
      <c r="H56" s="85">
        <f t="shared" si="0"/>
        <v>295886761</v>
      </c>
      <c r="I56" s="85">
        <v>3420246761</v>
      </c>
      <c r="J56" s="86">
        <f>VLOOKUP(B56,'[1]BG 246'!$D$6:$L$252,9,0)</f>
        <v>165492391</v>
      </c>
      <c r="K56" s="83" t="str">
        <f>VLOOKUP(B56,[1]BGC!$D$5:$K$96,2,0)</f>
        <v>C3</v>
      </c>
    </row>
    <row r="57" spans="1:11" ht="15">
      <c r="A57" s="83">
        <v>52</v>
      </c>
      <c r="B57" s="84" t="s">
        <v>342</v>
      </c>
      <c r="C57" s="83" t="str">
        <f>VLOOKUP(B57,[1]BGC!$D$5:$K$96,3,0)</f>
        <v>Đông Nam</v>
      </c>
      <c r="D57" s="84">
        <v>106.45</v>
      </c>
      <c r="E57" s="84">
        <v>0</v>
      </c>
      <c r="F57" s="85">
        <v>138654</v>
      </c>
      <c r="G57" s="85">
        <v>3147446000</v>
      </c>
      <c r="H57" s="85">
        <f t="shared" si="0"/>
        <v>296746373</v>
      </c>
      <c r="I57" s="85">
        <v>3444192373</v>
      </c>
      <c r="J57" s="86">
        <f>VLOOKUP(B57,'[1]BG 246'!$D$6:$L$252,9,0)</f>
        <v>179982274</v>
      </c>
      <c r="K57" s="83" t="str">
        <f>VLOOKUP(B57,[1]BGC!$D$5:$K$96,2,0)</f>
        <v>C5</v>
      </c>
    </row>
    <row r="58" spans="1:11" ht="15">
      <c r="A58" s="83">
        <v>53</v>
      </c>
      <c r="B58" s="84" t="s">
        <v>344</v>
      </c>
      <c r="C58" s="83" t="str">
        <f>VLOOKUP(B58,[1]BGC!$D$5:$K$96,3,0)</f>
        <v>Tây Nam</v>
      </c>
      <c r="D58" s="84">
        <v>97.88</v>
      </c>
      <c r="E58" s="84">
        <v>0</v>
      </c>
      <c r="F58" s="85">
        <v>137637</v>
      </c>
      <c r="G58" s="85">
        <v>3124360000</v>
      </c>
      <c r="H58" s="85">
        <f t="shared" si="0"/>
        <v>295886761</v>
      </c>
      <c r="I58" s="85">
        <v>3420246761</v>
      </c>
      <c r="J58" s="86">
        <f>VLOOKUP(B58,'[1]BG 246'!$D$6:$L$252,9,0)</f>
        <v>165492391</v>
      </c>
      <c r="K58" s="83" t="str">
        <f>VLOOKUP(B58,[1]BGC!$D$5:$K$96,2,0)</f>
        <v>C3</v>
      </c>
    </row>
    <row r="59" spans="1:11" ht="15">
      <c r="A59" s="83">
        <v>54</v>
      </c>
      <c r="B59" s="84" t="s">
        <v>347</v>
      </c>
      <c r="C59" s="83" t="str">
        <f>VLOOKUP(B59,[1]BGC!$D$5:$K$96,3,0)</f>
        <v>Tây Bắc</v>
      </c>
      <c r="D59" s="84">
        <v>95.25</v>
      </c>
      <c r="E59" s="84">
        <v>0</v>
      </c>
      <c r="F59" s="85">
        <v>142813</v>
      </c>
      <c r="G59" s="85">
        <v>3241855000</v>
      </c>
      <c r="H59" s="85">
        <f t="shared" si="0"/>
        <v>308080933</v>
      </c>
      <c r="I59" s="85">
        <v>3549935933</v>
      </c>
      <c r="J59" s="86">
        <f>VLOOKUP(B59,'[1]BG 246'!$D$6:$L$252,9,0)</f>
        <v>161045671</v>
      </c>
      <c r="K59" s="83" t="str">
        <f>VLOOKUP(B59,[1]BGC!$D$5:$K$96,2,0)</f>
        <v>C2</v>
      </c>
    </row>
    <row r="60" spans="1:11" ht="15">
      <c r="A60" s="83">
        <v>55</v>
      </c>
      <c r="B60" s="84" t="s">
        <v>349</v>
      </c>
      <c r="C60" s="83" t="str">
        <f>VLOOKUP(B60,[1]BGC!$D$5:$K$96,3,0)</f>
        <v>Đông Bắc</v>
      </c>
      <c r="D60" s="84">
        <v>97.88</v>
      </c>
      <c r="E60" s="84">
        <v>0</v>
      </c>
      <c r="F60" s="85">
        <v>137637</v>
      </c>
      <c r="G60" s="85">
        <v>3124360000</v>
      </c>
      <c r="H60" s="85">
        <f t="shared" si="0"/>
        <v>295886761</v>
      </c>
      <c r="I60" s="85">
        <v>3420246761</v>
      </c>
      <c r="J60" s="86">
        <f>VLOOKUP(B60,'[1]BG 246'!$D$6:$L$252,9,0)</f>
        <v>165492391</v>
      </c>
      <c r="K60" s="83" t="str">
        <f>VLOOKUP(B60,[1]BGC!$D$5:$K$96,2,0)</f>
        <v>C3</v>
      </c>
    </row>
    <row r="61" spans="1:11" ht="15">
      <c r="A61" s="83">
        <v>56</v>
      </c>
      <c r="B61" s="84" t="s">
        <v>67</v>
      </c>
      <c r="C61" s="83" t="str">
        <f>VLOOKUP(B61,[1]BGC!$D$5:$K$96,3,0)</f>
        <v>Tây Nam</v>
      </c>
      <c r="D61" s="84">
        <v>97.17</v>
      </c>
      <c r="E61" s="84">
        <v>0</v>
      </c>
      <c r="F61" s="85">
        <v>138516</v>
      </c>
      <c r="G61" s="85">
        <v>3144313000</v>
      </c>
      <c r="H61" s="85">
        <f t="shared" si="0"/>
        <v>298002105</v>
      </c>
      <c r="I61" s="85">
        <v>3442315105</v>
      </c>
      <c r="J61" s="86">
        <f>VLOOKUP(B61,'[1]BG 246'!$D$6:$L$252,9,0)</f>
        <v>164291946</v>
      </c>
      <c r="K61" s="83" t="str">
        <f>VLOOKUP(B61,[1]BGC!$D$5:$K$96,2,0)</f>
        <v>C3-1</v>
      </c>
    </row>
    <row r="62" spans="1:11" ht="15">
      <c r="A62" s="83">
        <v>57</v>
      </c>
      <c r="B62" s="84" t="s">
        <v>68</v>
      </c>
      <c r="C62" s="83" t="str">
        <f>VLOOKUP(B62,[1]BGC!$D$5:$K$96,3,0)</f>
        <v>Đông Bắc</v>
      </c>
      <c r="D62" s="84">
        <v>98.73</v>
      </c>
      <c r="E62" s="84">
        <v>0</v>
      </c>
      <c r="F62" s="85">
        <v>134436</v>
      </c>
      <c r="G62" s="85">
        <v>3051697000</v>
      </c>
      <c r="H62" s="85">
        <f t="shared" si="0"/>
        <v>288476746</v>
      </c>
      <c r="I62" s="85">
        <v>3340173746</v>
      </c>
      <c r="J62" s="86">
        <f>VLOOKUP(B62,'[1]BG 246'!$D$6:$L$252,9,0)</f>
        <v>166929544</v>
      </c>
      <c r="K62" s="83" t="str">
        <f>VLOOKUP(B62,[1]BGC!$D$5:$K$96,2,0)</f>
        <v>C4-1</v>
      </c>
    </row>
    <row r="63" spans="1:11" ht="15">
      <c r="A63" s="83">
        <v>58</v>
      </c>
      <c r="B63" s="84" t="s">
        <v>69</v>
      </c>
      <c r="C63" s="83" t="str">
        <f>VLOOKUP(B63,[1]BGC!$D$5:$K$96,3,0)</f>
        <v>Đông Nam</v>
      </c>
      <c r="D63" s="84">
        <v>91.43</v>
      </c>
      <c r="E63" s="84">
        <v>0</v>
      </c>
      <c r="F63" s="85">
        <v>121686</v>
      </c>
      <c r="G63" s="85">
        <v>2762272000</v>
      </c>
      <c r="H63" s="85">
        <f t="shared" si="0"/>
        <v>260768506</v>
      </c>
      <c r="I63" s="85">
        <v>3023040506</v>
      </c>
      <c r="J63" s="86">
        <f>VLOOKUP(B63,'[1]BG 246'!$D$6:$L$252,9,0)</f>
        <v>154586936</v>
      </c>
      <c r="K63" s="83" t="str">
        <f>VLOOKUP(B63,[1]BGC!$D$5:$K$96,2,0)</f>
        <v>C1-1</v>
      </c>
    </row>
    <row r="64" spans="1:11" ht="15">
      <c r="A64" s="83">
        <v>59</v>
      </c>
      <c r="B64" s="84" t="s">
        <v>71</v>
      </c>
      <c r="C64" s="83" t="str">
        <f>VLOOKUP(B64,[1]BGC!$D$5:$K$96,3,0)</f>
        <v>Tây Nam</v>
      </c>
      <c r="D64" s="84">
        <v>97.17</v>
      </c>
      <c r="E64" s="84">
        <v>0</v>
      </c>
      <c r="F64" s="85">
        <v>138516</v>
      </c>
      <c r="G64" s="85">
        <v>3144313000</v>
      </c>
      <c r="H64" s="85">
        <f t="shared" si="0"/>
        <v>298002105</v>
      </c>
      <c r="I64" s="85">
        <v>3442315105</v>
      </c>
      <c r="J64" s="86">
        <f>VLOOKUP(B64,'[1]BG 246'!$D$6:$L$252,9,0)</f>
        <v>164291946</v>
      </c>
      <c r="K64" s="83" t="str">
        <f>VLOOKUP(B64,[1]BGC!$D$5:$K$96,2,0)</f>
        <v>C3-1</v>
      </c>
    </row>
    <row r="65" spans="1:11" ht="15">
      <c r="A65" s="83">
        <v>60</v>
      </c>
      <c r="B65" s="84" t="s">
        <v>72</v>
      </c>
      <c r="C65" s="83" t="str">
        <f>VLOOKUP(B65,[1]BGC!$D$5:$K$96,3,0)</f>
        <v>Đông Bắc</v>
      </c>
      <c r="D65" s="84">
        <v>98.73</v>
      </c>
      <c r="E65" s="84">
        <v>0</v>
      </c>
      <c r="F65" s="85">
        <v>134436</v>
      </c>
      <c r="G65" s="85">
        <v>3051697000</v>
      </c>
      <c r="H65" s="85">
        <f t="shared" si="0"/>
        <v>288476746</v>
      </c>
      <c r="I65" s="85">
        <v>3340173746</v>
      </c>
      <c r="J65" s="86">
        <f>VLOOKUP(B65,'[1]BG 246'!$D$6:$L$252,9,0)</f>
        <v>166929544</v>
      </c>
      <c r="K65" s="83" t="str">
        <f>VLOOKUP(B65,[1]BGC!$D$5:$K$96,2,0)</f>
        <v>C4-1</v>
      </c>
    </row>
    <row r="66" spans="1:11" ht="15">
      <c r="A66" s="83">
        <v>61</v>
      </c>
      <c r="B66" s="84" t="s">
        <v>73</v>
      </c>
      <c r="C66" s="83" t="str">
        <f>VLOOKUP(B66,[1]BGC!$D$5:$K$96,3,0)</f>
        <v>Đông Nam</v>
      </c>
      <c r="D66" s="84">
        <v>105.65</v>
      </c>
      <c r="E66" s="84">
        <v>0</v>
      </c>
      <c r="F66" s="85">
        <v>139638</v>
      </c>
      <c r="G66" s="85">
        <v>3169783000</v>
      </c>
      <c r="H66" s="85">
        <f t="shared" si="0"/>
        <v>299115334</v>
      </c>
      <c r="I66" s="85">
        <v>3468898334</v>
      </c>
      <c r="J66" s="86">
        <f>VLOOKUP(B66,'[1]BG 246'!$D$6:$L$252,9,0)</f>
        <v>178629660</v>
      </c>
      <c r="K66" s="83" t="str">
        <f>VLOOKUP(B66,[1]BGC!$D$5:$K$96,2,0)</f>
        <v>C5-1</v>
      </c>
    </row>
    <row r="67" spans="1:11" ht="15">
      <c r="A67" s="83">
        <v>62</v>
      </c>
      <c r="B67" s="84" t="s">
        <v>74</v>
      </c>
      <c r="C67" s="83" t="str">
        <f>VLOOKUP(B67,[1]BGC!$D$5:$K$96,3,0)</f>
        <v>Đông Nam</v>
      </c>
      <c r="D67" s="84">
        <v>91.43</v>
      </c>
      <c r="E67" s="84">
        <v>0</v>
      </c>
      <c r="F67" s="85">
        <v>121686</v>
      </c>
      <c r="G67" s="85">
        <v>2762272000</v>
      </c>
      <c r="H67" s="85">
        <f t="shared" si="0"/>
        <v>260768506</v>
      </c>
      <c r="I67" s="85">
        <v>3023040506</v>
      </c>
      <c r="J67" s="86">
        <f>VLOOKUP(B67,'[1]BG 246'!$D$6:$L$252,9,0)</f>
        <v>154586936</v>
      </c>
      <c r="K67" s="83" t="str">
        <f>VLOOKUP(B67,[1]BGC!$D$5:$K$96,2,0)</f>
        <v>C1-1</v>
      </c>
    </row>
    <row r="68" spans="1:11" ht="15">
      <c r="A68" s="83">
        <v>63</v>
      </c>
      <c r="B68" s="84" t="s">
        <v>75</v>
      </c>
      <c r="C68" s="83" t="str">
        <f>VLOOKUP(B68,[1]BGC!$D$5:$K$96,3,0)</f>
        <v>Tây Bắc</v>
      </c>
      <c r="D68" s="84">
        <v>93.48</v>
      </c>
      <c r="E68" s="84">
        <v>0</v>
      </c>
      <c r="F68" s="85">
        <v>142290</v>
      </c>
      <c r="G68" s="85">
        <v>3229983000</v>
      </c>
      <c r="H68" s="85">
        <f t="shared" si="0"/>
        <v>307192999</v>
      </c>
      <c r="I68" s="85">
        <v>3537175999</v>
      </c>
      <c r="J68" s="86">
        <f>VLOOKUP(B68,'[1]BG 246'!$D$6:$L$252,9,0)</f>
        <v>158053011</v>
      </c>
      <c r="K68" s="83" t="str">
        <f>VLOOKUP(B68,[1]BGC!$D$5:$K$96,2,0)</f>
        <v>C2-1</v>
      </c>
    </row>
    <row r="69" spans="1:11" ht="15">
      <c r="A69" s="83">
        <v>64</v>
      </c>
      <c r="B69" s="84" t="s">
        <v>77</v>
      </c>
      <c r="C69" s="83" t="str">
        <f>VLOOKUP(B69,[1]BGC!$D$5:$K$96,3,0)</f>
        <v>Tây Nam</v>
      </c>
      <c r="D69" s="84">
        <v>97.88</v>
      </c>
      <c r="E69" s="84">
        <v>0</v>
      </c>
      <c r="F69" s="85">
        <v>143004</v>
      </c>
      <c r="G69" s="85">
        <v>3246191000</v>
      </c>
      <c r="H69" s="85">
        <f t="shared" si="0"/>
        <v>308069861</v>
      </c>
      <c r="I69" s="85">
        <v>3554260861</v>
      </c>
      <c r="J69" s="86">
        <f>VLOOKUP(B69,'[1]BG 246'!$D$6:$L$252,9,0)</f>
        <v>165492391</v>
      </c>
      <c r="K69" s="83" t="str">
        <f>VLOOKUP(B69,[1]BGC!$D$5:$K$96,2,0)</f>
        <v>C3</v>
      </c>
    </row>
    <row r="70" spans="1:11" ht="15">
      <c r="A70" s="83">
        <v>65</v>
      </c>
      <c r="B70" s="84" t="s">
        <v>78</v>
      </c>
      <c r="C70" s="83" t="str">
        <f>VLOOKUP(B70,[1]BGC!$D$5:$K$96,3,0)</f>
        <v>Đông Bắc</v>
      </c>
      <c r="D70" s="84">
        <v>99.46</v>
      </c>
      <c r="E70" s="84">
        <v>0</v>
      </c>
      <c r="F70" s="85">
        <v>139026</v>
      </c>
      <c r="G70" s="85">
        <v>3155890000</v>
      </c>
      <c r="H70" s="85">
        <f t="shared" si="0"/>
        <v>298772620</v>
      </c>
      <c r="I70" s="85">
        <v>3454662620</v>
      </c>
      <c r="J70" s="86">
        <f>VLOOKUP(B70,'[1]BG 246'!$D$6:$L$252,9,0)</f>
        <v>168163805</v>
      </c>
      <c r="K70" s="83" t="str">
        <f>VLOOKUP(B70,[1]BGC!$D$5:$K$96,2,0)</f>
        <v>C4</v>
      </c>
    </row>
    <row r="71" spans="1:11" ht="15">
      <c r="A71" s="83">
        <v>66</v>
      </c>
      <c r="B71" s="84" t="s">
        <v>84</v>
      </c>
      <c r="C71" s="83" t="str">
        <f>VLOOKUP(B71,[1]BGC!$D$5:$K$96,3,0)</f>
        <v>Đông Bắc</v>
      </c>
      <c r="D71" s="84">
        <v>99.46</v>
      </c>
      <c r="E71" s="84">
        <v>0</v>
      </c>
      <c r="F71" s="85">
        <v>139026</v>
      </c>
      <c r="G71" s="85">
        <v>3155890000</v>
      </c>
      <c r="H71" s="85">
        <f t="shared" ref="H71:H98" si="1">I71-G71</f>
        <v>298772620</v>
      </c>
      <c r="I71" s="85">
        <v>3454662620</v>
      </c>
      <c r="J71" s="86">
        <f>VLOOKUP(B71,'[1]BG 246'!$D$6:$L$252,9,0)</f>
        <v>168163805</v>
      </c>
      <c r="K71" s="83" t="str">
        <f>VLOOKUP(B71,[1]BGC!$D$5:$K$96,2,0)</f>
        <v>C4</v>
      </c>
    </row>
    <row r="72" spans="1:11" ht="15">
      <c r="A72" s="83">
        <v>67</v>
      </c>
      <c r="B72" s="84" t="s">
        <v>85</v>
      </c>
      <c r="C72" s="83" t="str">
        <f>VLOOKUP(B72,[1]BGC!$D$5:$K$96,3,0)</f>
        <v>Đông Nam</v>
      </c>
      <c r="D72" s="84">
        <v>106.45</v>
      </c>
      <c r="E72" s="84">
        <v>0</v>
      </c>
      <c r="F72" s="85">
        <v>144228</v>
      </c>
      <c r="G72" s="85">
        <v>3273976000</v>
      </c>
      <c r="H72" s="85">
        <f t="shared" si="1"/>
        <v>309399373</v>
      </c>
      <c r="I72" s="85">
        <v>3583375373</v>
      </c>
      <c r="J72" s="86">
        <f>VLOOKUP(B72,'[1]BG 246'!$D$6:$L$252,9,0)</f>
        <v>179982274</v>
      </c>
      <c r="K72" s="83" t="str">
        <f>VLOOKUP(B72,[1]BGC!$D$5:$K$96,2,0)</f>
        <v>C5</v>
      </c>
    </row>
    <row r="73" spans="1:11" ht="15">
      <c r="A73" s="83">
        <v>68</v>
      </c>
      <c r="B73" s="84" t="s">
        <v>87</v>
      </c>
      <c r="C73" s="83" t="str">
        <f>VLOOKUP(B73,[1]BGC!$D$5:$K$96,3,0)</f>
        <v>Đông Nam</v>
      </c>
      <c r="D73" s="84">
        <v>93.09</v>
      </c>
      <c r="E73" s="84">
        <v>0</v>
      </c>
      <c r="F73" s="85">
        <v>127296</v>
      </c>
      <c r="G73" s="85">
        <v>2889619000</v>
      </c>
      <c r="H73" s="85">
        <f t="shared" si="1"/>
        <v>273222539</v>
      </c>
      <c r="I73" s="85">
        <v>3162841539</v>
      </c>
      <c r="J73" s="86">
        <f>VLOOKUP(B73,'[1]BG 246'!$D$6:$L$252,9,0)</f>
        <v>157393611</v>
      </c>
      <c r="K73" s="83" t="str">
        <f>VLOOKUP(B73,[1]BGC!$D$5:$K$96,2,0)</f>
        <v>C1</v>
      </c>
    </row>
    <row r="74" spans="1:11" ht="15">
      <c r="A74" s="83">
        <v>69</v>
      </c>
      <c r="B74" s="84" t="s">
        <v>88</v>
      </c>
      <c r="C74" s="83" t="str">
        <f>VLOOKUP(B74,[1]BGC!$D$5:$K$96,3,0)</f>
        <v>Tây Bắc</v>
      </c>
      <c r="D74" s="84">
        <v>95.25</v>
      </c>
      <c r="E74" s="84">
        <v>0</v>
      </c>
      <c r="F74" s="85">
        <v>148002</v>
      </c>
      <c r="G74" s="85">
        <v>3359645000</v>
      </c>
      <c r="H74" s="85">
        <f t="shared" si="1"/>
        <v>319859933</v>
      </c>
      <c r="I74" s="85">
        <v>3679504933</v>
      </c>
      <c r="J74" s="86">
        <f>VLOOKUP(B74,'[1]BG 246'!$D$6:$L$252,9,0)</f>
        <v>161045671</v>
      </c>
      <c r="K74" s="83" t="str">
        <f>VLOOKUP(B74,[1]BGC!$D$5:$K$96,2,0)</f>
        <v>C2</v>
      </c>
    </row>
    <row r="75" spans="1:11" ht="15">
      <c r="A75" s="83">
        <v>70</v>
      </c>
      <c r="B75" s="84" t="s">
        <v>91</v>
      </c>
      <c r="C75" s="83" t="str">
        <f>VLOOKUP(B75,[1]BGC!$D$5:$K$96,3,0)</f>
        <v>Đông Nam</v>
      </c>
      <c r="D75" s="84">
        <v>106.45</v>
      </c>
      <c r="E75" s="84">
        <v>0</v>
      </c>
      <c r="F75" s="85">
        <v>144228</v>
      </c>
      <c r="G75" s="85">
        <v>3273976000</v>
      </c>
      <c r="H75" s="85">
        <f t="shared" si="1"/>
        <v>309399373</v>
      </c>
      <c r="I75" s="85">
        <v>3583375373</v>
      </c>
      <c r="J75" s="86">
        <f>VLOOKUP(B75,'[1]BG 246'!$D$6:$L$252,9,0)</f>
        <v>179982274</v>
      </c>
      <c r="K75" s="83" t="str">
        <f>VLOOKUP(B75,[1]BGC!$D$5:$K$96,2,0)</f>
        <v>C5</v>
      </c>
    </row>
    <row r="76" spans="1:11" ht="15">
      <c r="A76" s="83">
        <v>71</v>
      </c>
      <c r="B76" s="84" t="s">
        <v>92</v>
      </c>
      <c r="C76" s="83" t="str">
        <f>VLOOKUP(B76,[1]BGC!$D$5:$K$96,3,0)</f>
        <v>Đông Nam</v>
      </c>
      <c r="D76" s="84">
        <v>93.09</v>
      </c>
      <c r="E76" s="84">
        <v>0</v>
      </c>
      <c r="F76" s="85">
        <v>127296</v>
      </c>
      <c r="G76" s="85">
        <v>2889619000</v>
      </c>
      <c r="H76" s="85">
        <f t="shared" si="1"/>
        <v>273222539</v>
      </c>
      <c r="I76" s="85">
        <v>3162841539</v>
      </c>
      <c r="J76" s="86">
        <f>VLOOKUP(B76,'[1]BG 246'!$D$6:$L$252,9,0)</f>
        <v>157393611</v>
      </c>
      <c r="K76" s="83" t="str">
        <f>VLOOKUP(B76,[1]BGC!$D$5:$K$96,2,0)</f>
        <v>C1</v>
      </c>
    </row>
    <row r="77" spans="1:11" ht="15">
      <c r="A77" s="83">
        <v>72</v>
      </c>
      <c r="B77" s="84" t="s">
        <v>95</v>
      </c>
      <c r="C77" s="83" t="str">
        <f>VLOOKUP(B77,[1]BGC!$D$5:$K$96,3,0)</f>
        <v>Tây Nam</v>
      </c>
      <c r="D77" s="84">
        <v>97.88</v>
      </c>
      <c r="E77" s="84">
        <v>0</v>
      </c>
      <c r="F77" s="85">
        <v>143004</v>
      </c>
      <c r="G77" s="85">
        <v>3246191000</v>
      </c>
      <c r="H77" s="85">
        <f t="shared" si="1"/>
        <v>308069861</v>
      </c>
      <c r="I77" s="85">
        <v>3554260861</v>
      </c>
      <c r="J77" s="86">
        <f>VLOOKUP(B77,'[1]BG 246'!$D$6:$L$252,9,0)</f>
        <v>165492391</v>
      </c>
      <c r="K77" s="83" t="str">
        <f>VLOOKUP(B77,[1]BGC!$D$5:$K$96,2,0)</f>
        <v>C3</v>
      </c>
    </row>
    <row r="78" spans="1:11" ht="15">
      <c r="A78" s="83">
        <v>73</v>
      </c>
      <c r="B78" s="84" t="s">
        <v>96</v>
      </c>
      <c r="C78" s="83" t="str">
        <f>VLOOKUP(B78,[1]BGC!$D$5:$K$96,3,0)</f>
        <v>Đông Nam</v>
      </c>
      <c r="D78" s="84">
        <v>106.45</v>
      </c>
      <c r="E78" s="84">
        <v>0</v>
      </c>
      <c r="F78" s="85">
        <v>144228</v>
      </c>
      <c r="G78" s="85">
        <v>3273976000</v>
      </c>
      <c r="H78" s="85">
        <f t="shared" si="1"/>
        <v>309399373</v>
      </c>
      <c r="I78" s="85">
        <v>3583375373</v>
      </c>
      <c r="J78" s="86">
        <f>VLOOKUP(B78,'[1]BG 246'!$D$6:$L$252,9,0)</f>
        <v>179982274</v>
      </c>
      <c r="K78" s="83" t="str">
        <f>VLOOKUP(B78,[1]BGC!$D$5:$K$96,2,0)</f>
        <v>C5</v>
      </c>
    </row>
    <row r="79" spans="1:11" ht="15">
      <c r="A79" s="83">
        <v>74</v>
      </c>
      <c r="B79" s="84" t="s">
        <v>98</v>
      </c>
      <c r="C79" s="83" t="str">
        <f>VLOOKUP(B79,[1]BGC!$D$5:$K$96,3,0)</f>
        <v>Đông Nam</v>
      </c>
      <c r="D79" s="84">
        <v>93.09</v>
      </c>
      <c r="E79" s="84">
        <v>0</v>
      </c>
      <c r="F79" s="85">
        <v>127296</v>
      </c>
      <c r="G79" s="85">
        <v>2889619000</v>
      </c>
      <c r="H79" s="85">
        <f t="shared" si="1"/>
        <v>273222539</v>
      </c>
      <c r="I79" s="85">
        <v>3162841539</v>
      </c>
      <c r="J79" s="86">
        <f>VLOOKUP(B79,'[1]BG 246'!$D$6:$L$252,9,0)</f>
        <v>157393611</v>
      </c>
      <c r="K79" s="83" t="str">
        <f>VLOOKUP(B79,[1]BGC!$D$5:$K$96,2,0)</f>
        <v>C1</v>
      </c>
    </row>
    <row r="80" spans="1:11" ht="15">
      <c r="A80" s="83">
        <v>75</v>
      </c>
      <c r="B80" s="84" t="s">
        <v>99</v>
      </c>
      <c r="C80" s="83" t="str">
        <f>VLOOKUP(B80,[1]BGC!$D$5:$K$96,3,0)</f>
        <v>Tây Bắc</v>
      </c>
      <c r="D80" s="84">
        <v>95.25</v>
      </c>
      <c r="E80" s="84">
        <v>0</v>
      </c>
      <c r="F80" s="85">
        <v>148002</v>
      </c>
      <c r="G80" s="85">
        <v>3359645000</v>
      </c>
      <c r="H80" s="85">
        <f t="shared" si="1"/>
        <v>319859933</v>
      </c>
      <c r="I80" s="85">
        <v>3679504933</v>
      </c>
      <c r="J80" s="86">
        <f>VLOOKUP(B80,'[1]BG 246'!$D$6:$L$252,9,0)</f>
        <v>161045671</v>
      </c>
      <c r="K80" s="83" t="str">
        <f>VLOOKUP(B80,[1]BGC!$D$5:$K$96,2,0)</f>
        <v>C2</v>
      </c>
    </row>
    <row r="81" spans="1:11" ht="15">
      <c r="A81" s="83">
        <v>76</v>
      </c>
      <c r="B81" s="84" t="s">
        <v>103</v>
      </c>
      <c r="C81" s="83" t="str">
        <f>VLOOKUP(B81,[1]BGC!$D$5:$K$96,3,0)</f>
        <v>Đông Nam</v>
      </c>
      <c r="D81" s="84">
        <v>106.45</v>
      </c>
      <c r="E81" s="84">
        <v>0</v>
      </c>
      <c r="F81" s="85">
        <v>144228</v>
      </c>
      <c r="G81" s="85">
        <v>3273976000</v>
      </c>
      <c r="H81" s="85">
        <f t="shared" si="1"/>
        <v>309399373</v>
      </c>
      <c r="I81" s="85">
        <v>3583375373</v>
      </c>
      <c r="J81" s="86">
        <f>VLOOKUP(B81,'[1]BG 246'!$D$6:$L$252,9,0)</f>
        <v>179982274</v>
      </c>
      <c r="K81" s="83" t="str">
        <f>VLOOKUP(B81,[1]BGC!$D$5:$K$96,2,0)</f>
        <v>C5</v>
      </c>
    </row>
    <row r="82" spans="1:11" ht="15">
      <c r="A82" s="83">
        <v>77</v>
      </c>
      <c r="B82" s="84" t="s">
        <v>104</v>
      </c>
      <c r="C82" s="83" t="str">
        <f>VLOOKUP(B82,[1]BGC!$D$5:$K$96,3,0)</f>
        <v>Tây Bắc</v>
      </c>
      <c r="D82" s="84">
        <v>95.25</v>
      </c>
      <c r="E82" s="84">
        <v>0</v>
      </c>
      <c r="F82" s="85">
        <v>148002</v>
      </c>
      <c r="G82" s="85">
        <v>3359645000</v>
      </c>
      <c r="H82" s="85">
        <f t="shared" si="1"/>
        <v>319859933</v>
      </c>
      <c r="I82" s="85">
        <v>3679504933</v>
      </c>
      <c r="J82" s="86">
        <f>VLOOKUP(B82,'[1]BG 246'!$D$6:$L$252,9,0)</f>
        <v>161045671</v>
      </c>
      <c r="K82" s="83" t="str">
        <f>VLOOKUP(B82,[1]BGC!$D$5:$K$96,2,0)</f>
        <v>C2</v>
      </c>
    </row>
    <row r="83" spans="1:11" ht="15">
      <c r="A83" s="83">
        <v>78</v>
      </c>
      <c r="B83" s="84" t="s">
        <v>105</v>
      </c>
      <c r="C83" s="83" t="str">
        <f>VLOOKUP(B83,[1]BGC!$D$5:$K$96,3,0)</f>
        <v>Tây Nam</v>
      </c>
      <c r="D83" s="84">
        <v>97.88</v>
      </c>
      <c r="E83" s="84">
        <v>0</v>
      </c>
      <c r="F83" s="85">
        <v>139434</v>
      </c>
      <c r="G83" s="85">
        <v>3165152000</v>
      </c>
      <c r="H83" s="85">
        <f t="shared" si="1"/>
        <v>299965961</v>
      </c>
      <c r="I83" s="85">
        <v>3465117961</v>
      </c>
      <c r="J83" s="86">
        <f>VLOOKUP(B83,'[1]BG 246'!$D$6:$L$252,9,0)</f>
        <v>165492391</v>
      </c>
      <c r="K83" s="83" t="str">
        <f>VLOOKUP(B83,[1]BGC!$D$5:$K$96,2,0)</f>
        <v>C3</v>
      </c>
    </row>
    <row r="84" spans="1:11" ht="15">
      <c r="A84" s="83">
        <v>79</v>
      </c>
      <c r="B84" s="84" t="s">
        <v>106</v>
      </c>
      <c r="C84" s="83" t="str">
        <f>VLOOKUP(B84,[1]BGC!$D$5:$K$96,3,0)</f>
        <v>Tây Bắc</v>
      </c>
      <c r="D84" s="84">
        <v>95.25</v>
      </c>
      <c r="E84" s="84">
        <v>0</v>
      </c>
      <c r="F84" s="85">
        <v>144432</v>
      </c>
      <c r="G84" s="85">
        <v>3278606000</v>
      </c>
      <c r="H84" s="85">
        <f t="shared" si="1"/>
        <v>311756033</v>
      </c>
      <c r="I84" s="85">
        <v>3590362033</v>
      </c>
      <c r="J84" s="86">
        <f>VLOOKUP(B84,'[1]BG 246'!$D$6:$L$252,9,0)</f>
        <v>161045671</v>
      </c>
      <c r="K84" s="83" t="str">
        <f>VLOOKUP(B84,[1]BGC!$D$5:$K$96,2,0)</f>
        <v>C2</v>
      </c>
    </row>
    <row r="85" spans="1:11" ht="15">
      <c r="A85" s="83">
        <v>80</v>
      </c>
      <c r="B85" s="84" t="s">
        <v>118</v>
      </c>
      <c r="C85" s="83" t="str">
        <f>VLOOKUP(B85,[1]BGC!$D$5:$K$96,3,0)</f>
        <v>Tây Bắc</v>
      </c>
      <c r="D85" s="84">
        <v>95.25</v>
      </c>
      <c r="E85" s="84">
        <v>0</v>
      </c>
      <c r="F85" s="85">
        <v>148002</v>
      </c>
      <c r="G85" s="85">
        <v>3359645000</v>
      </c>
      <c r="H85" s="85">
        <f t="shared" si="1"/>
        <v>319859933</v>
      </c>
      <c r="I85" s="85">
        <v>3679504933</v>
      </c>
      <c r="J85" s="86">
        <f>VLOOKUP(B85,'[1]BG 246'!$D$6:$L$252,9,0)</f>
        <v>161045671</v>
      </c>
      <c r="K85" s="83" t="str">
        <f>VLOOKUP(B85,[1]BGC!$D$5:$K$96,2,0)</f>
        <v>C2</v>
      </c>
    </row>
    <row r="86" spans="1:11" ht="15">
      <c r="A86" s="83">
        <v>81</v>
      </c>
      <c r="B86" s="84" t="s">
        <v>120</v>
      </c>
      <c r="C86" s="83" t="str">
        <f>VLOOKUP(B86,[1]BGC!$D$5:$K$96,3,0)</f>
        <v>Tây Bắc</v>
      </c>
      <c r="D86" s="84">
        <v>95.25</v>
      </c>
      <c r="E86" s="84">
        <v>0</v>
      </c>
      <c r="F86" s="85">
        <v>146880</v>
      </c>
      <c r="G86" s="85">
        <v>3334176000</v>
      </c>
      <c r="H86" s="85">
        <f t="shared" si="1"/>
        <v>317313033</v>
      </c>
      <c r="I86" s="85">
        <v>3651489033</v>
      </c>
      <c r="J86" s="86">
        <f>VLOOKUP(B86,'[1]BG 246'!$D$6:$L$252,9,0)</f>
        <v>161045671</v>
      </c>
      <c r="K86" s="83" t="str">
        <f>VLOOKUP(B86,[1]BGC!$D$5:$K$96,2,0)</f>
        <v>C2</v>
      </c>
    </row>
    <row r="87" spans="1:11" ht="15">
      <c r="A87" s="83">
        <v>82</v>
      </c>
      <c r="B87" s="84" t="s">
        <v>124</v>
      </c>
      <c r="C87" s="83" t="str">
        <f>VLOOKUP(B87,[1]BGC!$D$5:$K$96,3,0)</f>
        <v>Tây Bắc</v>
      </c>
      <c r="D87" s="84">
        <v>95.25</v>
      </c>
      <c r="E87" s="84">
        <v>0</v>
      </c>
      <c r="F87" s="85">
        <v>146880</v>
      </c>
      <c r="G87" s="85">
        <v>3334176000</v>
      </c>
      <c r="H87" s="85">
        <f t="shared" si="1"/>
        <v>317313033</v>
      </c>
      <c r="I87" s="85">
        <v>3651489033</v>
      </c>
      <c r="J87" s="86">
        <f>VLOOKUP(B87,'[1]BG 246'!$D$6:$L$252,9,0)</f>
        <v>161045671</v>
      </c>
      <c r="K87" s="83" t="str">
        <f>VLOOKUP(B87,[1]BGC!$D$5:$K$96,2,0)</f>
        <v>C2</v>
      </c>
    </row>
    <row r="88" spans="1:11" ht="15">
      <c r="A88" s="83">
        <v>83</v>
      </c>
      <c r="B88" s="84" t="s">
        <v>135</v>
      </c>
      <c r="C88" s="83" t="str">
        <f>VLOOKUP(B88,[1]BGC!$D$5:$K$96,3,0)</f>
        <v>Đông Nam</v>
      </c>
      <c r="D88" s="84">
        <v>93.09</v>
      </c>
      <c r="E88" s="84">
        <v>0</v>
      </c>
      <c r="F88" s="85">
        <v>124950</v>
      </c>
      <c r="G88" s="85">
        <v>2836365000</v>
      </c>
      <c r="H88" s="85">
        <f t="shared" si="1"/>
        <v>267897139</v>
      </c>
      <c r="I88" s="85">
        <v>3104262139</v>
      </c>
      <c r="J88" s="86">
        <f>VLOOKUP(B88,'[1]BG 246'!$D$6:$L$252,9,0)</f>
        <v>157393611</v>
      </c>
      <c r="K88" s="83" t="str">
        <f>VLOOKUP(B88,[1]BGC!$D$5:$K$96,2,0)</f>
        <v>C1</v>
      </c>
    </row>
    <row r="89" spans="1:11" ht="15">
      <c r="A89" s="83">
        <v>84</v>
      </c>
      <c r="B89" s="84" t="s">
        <v>136</v>
      </c>
      <c r="C89" s="83" t="str">
        <f>VLOOKUP(B89,[1]BGC!$D$5:$K$96,3,0)</f>
        <v>Tây Bắc</v>
      </c>
      <c r="D89" s="84">
        <v>95.25</v>
      </c>
      <c r="E89" s="84">
        <v>0</v>
      </c>
      <c r="F89" s="85">
        <v>145758</v>
      </c>
      <c r="G89" s="85">
        <v>3308707000</v>
      </c>
      <c r="H89" s="85">
        <f t="shared" si="1"/>
        <v>314766133</v>
      </c>
      <c r="I89" s="85">
        <v>3623473133</v>
      </c>
      <c r="J89" s="86">
        <f>VLOOKUP(B89,'[1]BG 246'!$D$6:$L$252,9,0)</f>
        <v>161045671</v>
      </c>
      <c r="K89" s="83" t="str">
        <f>VLOOKUP(B89,[1]BGC!$D$5:$K$96,2,0)</f>
        <v>C2</v>
      </c>
    </row>
    <row r="90" spans="1:11" ht="15">
      <c r="A90" s="83">
        <v>85</v>
      </c>
      <c r="B90" s="84" t="s">
        <v>139</v>
      </c>
      <c r="C90" s="83" t="str">
        <f>VLOOKUP(B90,[1]BGC!$D$5:$K$96,3,0)</f>
        <v>Đông Nam</v>
      </c>
      <c r="D90" s="84">
        <v>93.09</v>
      </c>
      <c r="E90" s="84">
        <v>0</v>
      </c>
      <c r="F90" s="85">
        <v>124950</v>
      </c>
      <c r="G90" s="85">
        <v>2836365000</v>
      </c>
      <c r="H90" s="85">
        <f t="shared" si="1"/>
        <v>267897139</v>
      </c>
      <c r="I90" s="85">
        <v>3104262139</v>
      </c>
      <c r="J90" s="86">
        <f>VLOOKUP(B90,'[1]BG 246'!$D$6:$L$252,9,0)</f>
        <v>157393611</v>
      </c>
      <c r="K90" s="83" t="str">
        <f>VLOOKUP(B90,[1]BGC!$D$5:$K$96,2,0)</f>
        <v>C1</v>
      </c>
    </row>
    <row r="91" spans="1:11" ht="15">
      <c r="A91" s="83">
        <v>86</v>
      </c>
      <c r="B91" s="84" t="s">
        <v>140</v>
      </c>
      <c r="C91" s="83" t="str">
        <f>VLOOKUP(B91,[1]BGC!$D$5:$K$96,3,0)</f>
        <v>Tây Bắc</v>
      </c>
      <c r="D91" s="84">
        <v>95.25</v>
      </c>
      <c r="E91" s="84">
        <v>0</v>
      </c>
      <c r="F91" s="85">
        <v>145758</v>
      </c>
      <c r="G91" s="85">
        <v>3308707000</v>
      </c>
      <c r="H91" s="85">
        <f t="shared" si="1"/>
        <v>314766133</v>
      </c>
      <c r="I91" s="85">
        <v>3623473133</v>
      </c>
      <c r="J91" s="86">
        <f>VLOOKUP(B91,'[1]BG 246'!$D$6:$L$252,9,0)</f>
        <v>161045671</v>
      </c>
      <c r="K91" s="83" t="str">
        <f>VLOOKUP(B91,[1]BGC!$D$5:$K$96,2,0)</f>
        <v>C2</v>
      </c>
    </row>
    <row r="92" spans="1:11" ht="15">
      <c r="A92" s="83">
        <v>87</v>
      </c>
      <c r="B92" s="84" t="s">
        <v>143</v>
      </c>
      <c r="C92" s="83" t="str">
        <f>VLOOKUP(B92,[1]BGC!$D$5:$K$96,3,0)</f>
        <v>Đông Nam</v>
      </c>
      <c r="D92" s="84">
        <v>93.09</v>
      </c>
      <c r="E92" s="84">
        <v>0</v>
      </c>
      <c r="F92" s="85">
        <v>124950</v>
      </c>
      <c r="G92" s="85">
        <v>2836365000</v>
      </c>
      <c r="H92" s="85">
        <f t="shared" si="1"/>
        <v>267897139</v>
      </c>
      <c r="I92" s="85">
        <v>3104262139</v>
      </c>
      <c r="J92" s="86">
        <f>VLOOKUP(B92,'[1]BG 246'!$D$6:$L$252,9,0)</f>
        <v>157393611</v>
      </c>
      <c r="K92" s="83" t="str">
        <f>VLOOKUP(B92,[1]BGC!$D$5:$K$96,2,0)</f>
        <v>C1</v>
      </c>
    </row>
    <row r="93" spans="1:11" ht="15">
      <c r="A93" s="83">
        <v>88</v>
      </c>
      <c r="B93" s="84" t="s">
        <v>144</v>
      </c>
      <c r="C93" s="83" t="str">
        <f>VLOOKUP(B93,[1]BGC!$D$5:$K$96,3,0)</f>
        <v>Tây Bắc</v>
      </c>
      <c r="D93" s="84">
        <v>95.25</v>
      </c>
      <c r="E93" s="84">
        <v>0</v>
      </c>
      <c r="F93" s="85">
        <v>145758</v>
      </c>
      <c r="G93" s="85">
        <v>3308707000</v>
      </c>
      <c r="H93" s="85">
        <f t="shared" si="1"/>
        <v>314766133</v>
      </c>
      <c r="I93" s="85">
        <v>3623473133</v>
      </c>
      <c r="J93" s="86">
        <f>VLOOKUP(B93,'[1]BG 246'!$D$6:$L$252,9,0)</f>
        <v>161045671</v>
      </c>
      <c r="K93" s="83" t="str">
        <f>VLOOKUP(B93,[1]BGC!$D$5:$K$96,2,0)</f>
        <v>C2</v>
      </c>
    </row>
    <row r="94" spans="1:11" ht="15">
      <c r="A94" s="83">
        <v>89</v>
      </c>
      <c r="B94" s="84" t="s">
        <v>152</v>
      </c>
      <c r="C94" s="83" t="str">
        <f>VLOOKUP(B94,[1]BGC!$D$5:$K$96,3,0)</f>
        <v>Tây Bắc</v>
      </c>
      <c r="D94" s="84">
        <v>95.25</v>
      </c>
      <c r="E94" s="84">
        <v>0</v>
      </c>
      <c r="F94" s="85">
        <v>145758</v>
      </c>
      <c r="G94" s="85">
        <v>3308707000</v>
      </c>
      <c r="H94" s="85">
        <f t="shared" si="1"/>
        <v>314766133</v>
      </c>
      <c r="I94" s="85">
        <v>3623473133</v>
      </c>
      <c r="J94" s="86">
        <f>VLOOKUP(B94,'[1]BG 246'!$D$6:$L$252,9,0)</f>
        <v>161045671</v>
      </c>
      <c r="K94" s="83" t="str">
        <f>VLOOKUP(B94,[1]BGC!$D$5:$K$96,2,0)</f>
        <v>C2</v>
      </c>
    </row>
    <row r="95" spans="1:11" ht="15">
      <c r="A95" s="83">
        <v>90</v>
      </c>
      <c r="B95" s="84" t="s">
        <v>161</v>
      </c>
      <c r="C95" s="83" t="str">
        <f>VLOOKUP(B95,[1]BGC!$D$5:$K$96,3,0)</f>
        <v>Tây Nam</v>
      </c>
      <c r="D95" s="84">
        <v>52.8</v>
      </c>
      <c r="E95" s="84">
        <v>0</v>
      </c>
      <c r="F95" s="85">
        <v>71502</v>
      </c>
      <c r="G95" s="85">
        <v>1623095000</v>
      </c>
      <c r="H95" s="85">
        <f t="shared" si="1"/>
        <v>153382244</v>
      </c>
      <c r="I95" s="85">
        <v>1776477244</v>
      </c>
      <c r="J95" s="86">
        <f>VLOOKUP(B95,'[1]BG 246'!$D$6:$L$252,9,0)</f>
        <v>89272561</v>
      </c>
      <c r="K95" s="83" t="str">
        <f>VLOOKUP(B95,[1]BGC!$D$5:$K$96,2,0)</f>
        <v>A1</v>
      </c>
    </row>
    <row r="96" spans="1:11" ht="15">
      <c r="A96" s="83">
        <v>91</v>
      </c>
      <c r="B96" s="84" t="s">
        <v>164</v>
      </c>
      <c r="C96" s="83" t="str">
        <f>VLOOKUP(B96,[1]BGC!$D$5:$K$96,3,0)</f>
        <v>Tây Nam</v>
      </c>
      <c r="D96" s="84">
        <v>52.8</v>
      </c>
      <c r="E96" s="84">
        <v>0</v>
      </c>
      <c r="F96" s="85">
        <v>71502</v>
      </c>
      <c r="G96" s="85">
        <v>1623095000</v>
      </c>
      <c r="H96" s="85">
        <f t="shared" si="1"/>
        <v>153382244</v>
      </c>
      <c r="I96" s="85">
        <v>1776477244</v>
      </c>
      <c r="J96" s="86">
        <f>VLOOKUP(B96,'[1]BG 246'!$D$6:$L$252,9,0)</f>
        <v>89272561</v>
      </c>
      <c r="K96" s="83" t="str">
        <f>VLOOKUP(B96,[1]BGC!$D$5:$K$96,2,0)</f>
        <v>A1</v>
      </c>
    </row>
    <row r="97" spans="1:11" ht="15">
      <c r="A97" s="83">
        <v>92</v>
      </c>
      <c r="B97" s="84" t="s">
        <v>167</v>
      </c>
      <c r="C97" s="83" t="str">
        <f>VLOOKUP(B97,[1]BGC!$D$5:$K$96,3,0)</f>
        <v>Tây Nam</v>
      </c>
      <c r="D97" s="84">
        <v>157.91</v>
      </c>
      <c r="E97" s="84">
        <v>0</v>
      </c>
      <c r="F97" s="85">
        <v>226338</v>
      </c>
      <c r="G97" s="85">
        <v>5137873000</v>
      </c>
      <c r="H97" s="85">
        <f t="shared" si="1"/>
        <v>487088379</v>
      </c>
      <c r="I97" s="85">
        <v>5624961379</v>
      </c>
      <c r="J97" s="86">
        <f>VLOOKUP(B97,'[1]BG 246'!$D$6:$L$252,9,0)</f>
        <v>266989206</v>
      </c>
      <c r="K97" s="83" t="str">
        <f>VLOOKUP(B97,[1]BGC!$D$5:$K$96,2,0)</f>
        <v>PH-2</v>
      </c>
    </row>
    <row r="98" spans="1:11" ht="15">
      <c r="A98" s="83"/>
      <c r="B98" s="84"/>
      <c r="C98" s="84"/>
      <c r="D98" s="87">
        <f>SUM(D6:D97)</f>
        <v>8871.2599999999984</v>
      </c>
      <c r="E98" s="87">
        <f t="shared" ref="E98:I98" si="2">SUM(E6:E97)</f>
        <v>33</v>
      </c>
      <c r="F98" s="87">
        <f t="shared" si="2"/>
        <v>12699571</v>
      </c>
      <c r="G98" s="87">
        <f t="shared" si="2"/>
        <v>288280263000</v>
      </c>
      <c r="H98" s="87">
        <f t="shared" si="1"/>
        <v>27322522349</v>
      </c>
      <c r="I98" s="87">
        <f t="shared" si="2"/>
        <v>315602785349</v>
      </c>
      <c r="J98" s="79"/>
      <c r="K98" s="84"/>
    </row>
  </sheetData>
  <mergeCells count="9">
    <mergeCell ref="K3:K5"/>
    <mergeCell ref="D3:D5"/>
    <mergeCell ref="E3:E5"/>
    <mergeCell ref="F3:I3"/>
    <mergeCell ref="J3:J5"/>
    <mergeCell ref="F4:G4"/>
    <mergeCell ref="A3:A5"/>
    <mergeCell ref="B3:B5"/>
    <mergeCell ref="C3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8" sqref="M8"/>
    </sheetView>
  </sheetViews>
  <sheetFormatPr defaultRowHeight="12.75"/>
  <cols>
    <col min="1" max="1" width="7.6640625" bestFit="1" customWidth="1"/>
    <col min="2" max="2" width="7" bestFit="1" customWidth="1"/>
    <col min="3" max="3" width="7.1640625" bestFit="1" customWidth="1"/>
    <col min="4" max="4" width="15.1640625" bestFit="1" customWidth="1"/>
    <col min="5" max="5" width="13.33203125" customWidth="1"/>
    <col min="6" max="6" width="20.6640625" customWidth="1"/>
    <col min="7" max="7" width="9.33203125" bestFit="1" customWidth="1"/>
    <col min="8" max="8" width="11.6640625" customWidth="1"/>
    <col min="9" max="9" width="20.83203125" customWidth="1"/>
    <col min="10" max="10" width="16.1640625" bestFit="1" customWidth="1"/>
    <col min="11" max="11" width="17.5" style="50" bestFit="1" customWidth="1"/>
    <col min="12" max="12" width="17.5" style="50" customWidth="1"/>
    <col min="13" max="13" width="25.33203125" customWidth="1"/>
  </cols>
  <sheetData>
    <row r="1" spans="1:13" ht="20.25" customHeight="1">
      <c r="A1" s="110" t="s">
        <v>378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78"/>
    </row>
    <row r="2" spans="1:13" ht="14.25" customHeight="1">
      <c r="A2" s="60"/>
      <c r="B2" s="61"/>
      <c r="C2" s="60"/>
      <c r="D2" s="60"/>
      <c r="E2" s="60"/>
      <c r="F2" s="60"/>
      <c r="G2" s="60"/>
      <c r="H2" s="60"/>
      <c r="I2" s="62" t="s">
        <v>379</v>
      </c>
      <c r="J2" s="60"/>
      <c r="K2" s="60"/>
      <c r="L2" s="60"/>
    </row>
    <row r="3" spans="1:13" ht="25.5" customHeight="1">
      <c r="A3" s="107" t="s">
        <v>172</v>
      </c>
      <c r="B3" s="107" t="s">
        <v>173</v>
      </c>
      <c r="C3" s="112" t="s">
        <v>174</v>
      </c>
      <c r="D3" s="107" t="s">
        <v>175</v>
      </c>
      <c r="E3" s="107" t="s">
        <v>176</v>
      </c>
      <c r="F3" s="107" t="s">
        <v>177</v>
      </c>
      <c r="G3" s="115" t="s">
        <v>178</v>
      </c>
      <c r="H3" s="116"/>
      <c r="I3" s="107" t="s">
        <v>179</v>
      </c>
      <c r="J3" s="108" t="s">
        <v>180</v>
      </c>
      <c r="K3" s="107" t="s">
        <v>181</v>
      </c>
      <c r="L3" s="117" t="s">
        <v>382</v>
      </c>
      <c r="M3" s="107" t="s">
        <v>182</v>
      </c>
    </row>
    <row r="4" spans="1:13" ht="33.950000000000003" customHeight="1">
      <c r="A4" s="107"/>
      <c r="B4" s="111"/>
      <c r="C4" s="113"/>
      <c r="D4" s="114"/>
      <c r="E4" s="107"/>
      <c r="F4" s="107"/>
      <c r="G4" s="51" t="s">
        <v>183</v>
      </c>
      <c r="H4" s="51" t="s">
        <v>184</v>
      </c>
      <c r="I4" s="107"/>
      <c r="J4" s="109"/>
      <c r="K4" s="111"/>
      <c r="L4" s="118"/>
      <c r="M4" s="111"/>
    </row>
    <row r="5" spans="1:13" s="68" customFormat="1" ht="21" customHeight="1">
      <c r="A5" s="63"/>
      <c r="B5" s="64"/>
      <c r="C5" s="65"/>
      <c r="D5" s="63">
        <v>1</v>
      </c>
      <c r="E5" s="63">
        <v>2</v>
      </c>
      <c r="F5" s="63">
        <v>3</v>
      </c>
      <c r="G5" s="66">
        <v>4</v>
      </c>
      <c r="H5" s="66">
        <v>5</v>
      </c>
      <c r="I5" s="63">
        <v>6</v>
      </c>
      <c r="J5" s="67">
        <v>7</v>
      </c>
      <c r="K5" s="64">
        <v>8</v>
      </c>
      <c r="L5" s="67">
        <v>9</v>
      </c>
      <c r="M5" s="75">
        <v>10</v>
      </c>
    </row>
    <row r="6" spans="1:13" s="49" customFormat="1">
      <c r="A6" s="52">
        <v>1</v>
      </c>
      <c r="B6" s="52" t="s">
        <v>185</v>
      </c>
      <c r="C6" s="52" t="s">
        <v>61</v>
      </c>
      <c r="D6" s="52" t="s">
        <v>186</v>
      </c>
      <c r="E6" s="52" t="s">
        <v>187</v>
      </c>
      <c r="F6" s="52" t="s">
        <v>188</v>
      </c>
      <c r="G6" s="52">
        <v>52.37</v>
      </c>
      <c r="H6" s="52">
        <v>32.26</v>
      </c>
      <c r="I6" s="53">
        <v>2296586000</v>
      </c>
      <c r="J6" s="53">
        <v>215349629</v>
      </c>
      <c r="K6" s="53">
        <v>2511935628.8000002</v>
      </c>
      <c r="L6" s="53">
        <v>143089712</v>
      </c>
      <c r="M6" s="53"/>
    </row>
    <row r="7" spans="1:13" ht="12.75" customHeight="1">
      <c r="A7" s="52">
        <v>2</v>
      </c>
      <c r="B7" s="52" t="s">
        <v>185</v>
      </c>
      <c r="C7" s="52" t="s">
        <v>61</v>
      </c>
      <c r="D7" s="52" t="s">
        <v>189</v>
      </c>
      <c r="E7" s="52" t="s">
        <v>190</v>
      </c>
      <c r="F7" s="52" t="s">
        <v>171</v>
      </c>
      <c r="G7" s="52">
        <v>53.76</v>
      </c>
      <c r="H7" s="52">
        <v>18.170000000000002</v>
      </c>
      <c r="I7" s="53">
        <v>2196717000</v>
      </c>
      <c r="J7" s="53">
        <v>207510004</v>
      </c>
      <c r="K7" s="53">
        <v>2404227004.4000001</v>
      </c>
      <c r="L7" s="53">
        <v>121616956</v>
      </c>
      <c r="M7" s="53"/>
    </row>
    <row r="8" spans="1:13" ht="12.75" customHeight="1">
      <c r="A8" s="52">
        <v>3</v>
      </c>
      <c r="B8" s="52" t="s">
        <v>185</v>
      </c>
      <c r="C8" s="52" t="s">
        <v>61</v>
      </c>
      <c r="D8" s="52" t="s">
        <v>191</v>
      </c>
      <c r="E8" s="52" t="s">
        <v>192</v>
      </c>
      <c r="F8" s="52" t="s">
        <v>171</v>
      </c>
      <c r="G8" s="52">
        <v>74.47</v>
      </c>
      <c r="H8" s="52">
        <v>33</v>
      </c>
      <c r="I8" s="53">
        <v>2873403000</v>
      </c>
      <c r="J8" s="53">
        <v>269169614</v>
      </c>
      <c r="K8" s="53">
        <v>3142572614.1999998</v>
      </c>
      <c r="L8" s="53">
        <v>181706858</v>
      </c>
      <c r="M8" s="53">
        <f>+I8/G8</f>
        <v>38584705.250436418</v>
      </c>
    </row>
    <row r="9" spans="1:13" ht="12.75" customHeight="1">
      <c r="A9" s="52">
        <v>4</v>
      </c>
      <c r="B9" s="52" t="s">
        <v>185</v>
      </c>
      <c r="C9" s="52" t="s">
        <v>66</v>
      </c>
      <c r="D9" s="52" t="s">
        <v>193</v>
      </c>
      <c r="E9" s="52" t="s">
        <v>187</v>
      </c>
      <c r="F9" s="52" t="s">
        <v>188</v>
      </c>
      <c r="G9" s="52">
        <v>52.37</v>
      </c>
      <c r="H9" s="52">
        <v>0</v>
      </c>
      <c r="I9" s="53">
        <v>1593220000</v>
      </c>
      <c r="J9" s="53">
        <v>150467447</v>
      </c>
      <c r="K9" s="53">
        <v>1743687447</v>
      </c>
      <c r="L9" s="53">
        <v>88545530</v>
      </c>
      <c r="M9" s="53" t="s">
        <v>194</v>
      </c>
    </row>
    <row r="10" spans="1:13" ht="12.75" customHeight="1">
      <c r="A10" s="52">
        <v>5</v>
      </c>
      <c r="B10" s="52" t="s">
        <v>185</v>
      </c>
      <c r="C10" s="52" t="s">
        <v>66</v>
      </c>
      <c r="D10" s="52" t="s">
        <v>195</v>
      </c>
      <c r="E10" s="52" t="s">
        <v>196</v>
      </c>
      <c r="F10" s="52" t="s">
        <v>188</v>
      </c>
      <c r="G10" s="52">
        <v>97.17</v>
      </c>
      <c r="H10" s="52">
        <v>0</v>
      </c>
      <c r="I10" s="53">
        <v>3127718000</v>
      </c>
      <c r="J10" s="53">
        <v>296342605</v>
      </c>
      <c r="K10" s="53">
        <v>3424060605.4000001</v>
      </c>
      <c r="L10" s="53">
        <v>164291946</v>
      </c>
      <c r="M10" s="53"/>
    </row>
    <row r="11" spans="1:13" ht="12.75" customHeight="1">
      <c r="A11" s="52">
        <v>6</v>
      </c>
      <c r="B11" s="52" t="s">
        <v>185</v>
      </c>
      <c r="C11" s="52" t="s">
        <v>66</v>
      </c>
      <c r="D11" s="52" t="s">
        <v>197</v>
      </c>
      <c r="E11" s="52" t="s">
        <v>198</v>
      </c>
      <c r="F11" s="52" t="s">
        <v>171</v>
      </c>
      <c r="G11" s="52">
        <v>98.73</v>
      </c>
      <c r="H11" s="52">
        <v>0</v>
      </c>
      <c r="I11" s="53">
        <v>3037724000</v>
      </c>
      <c r="J11" s="53">
        <v>287079446</v>
      </c>
      <c r="K11" s="53">
        <v>3324803445.5999999</v>
      </c>
      <c r="L11" s="53">
        <v>166929544</v>
      </c>
      <c r="M11" s="53"/>
    </row>
    <row r="12" spans="1:13" ht="12.75" customHeight="1">
      <c r="A12" s="52">
        <v>7</v>
      </c>
      <c r="B12" s="52" t="s">
        <v>185</v>
      </c>
      <c r="C12" s="52" t="s">
        <v>66</v>
      </c>
      <c r="D12" s="52" t="s">
        <v>199</v>
      </c>
      <c r="E12" s="52" t="s">
        <v>190</v>
      </c>
      <c r="F12" s="52" t="s">
        <v>171</v>
      </c>
      <c r="G12" s="52">
        <v>53.76</v>
      </c>
      <c r="H12" s="52">
        <v>0</v>
      </c>
      <c r="I12" s="53">
        <v>1580243000</v>
      </c>
      <c r="J12" s="53">
        <v>148934730</v>
      </c>
      <c r="K12" s="53">
        <v>1729177730.2</v>
      </c>
      <c r="L12" s="53">
        <v>90895698</v>
      </c>
      <c r="M12" s="53"/>
    </row>
    <row r="13" spans="1:13" ht="12.75" customHeight="1">
      <c r="A13" s="52">
        <v>8</v>
      </c>
      <c r="B13" s="52" t="s">
        <v>185</v>
      </c>
      <c r="C13" s="52" t="s">
        <v>66</v>
      </c>
      <c r="D13" s="52" t="s">
        <v>200</v>
      </c>
      <c r="E13" s="52" t="s">
        <v>201</v>
      </c>
      <c r="F13" s="52" t="s">
        <v>202</v>
      </c>
      <c r="G13" s="52">
        <v>105.65</v>
      </c>
      <c r="H13" s="52">
        <v>0</v>
      </c>
      <c r="I13" s="53">
        <v>3235545000</v>
      </c>
      <c r="J13" s="53">
        <v>305691534</v>
      </c>
      <c r="K13" s="53">
        <v>3541236534</v>
      </c>
      <c r="L13" s="53">
        <v>178629660</v>
      </c>
      <c r="M13" s="53"/>
    </row>
    <row r="14" spans="1:13" ht="12.75" customHeight="1">
      <c r="A14" s="52">
        <v>9</v>
      </c>
      <c r="B14" s="52" t="s">
        <v>185</v>
      </c>
      <c r="C14" s="52" t="s">
        <v>66</v>
      </c>
      <c r="D14" s="52" t="s">
        <v>203</v>
      </c>
      <c r="E14" s="52" t="s">
        <v>204</v>
      </c>
      <c r="F14" s="52" t="s">
        <v>202</v>
      </c>
      <c r="G14" s="52">
        <v>91.43</v>
      </c>
      <c r="H14" s="52">
        <v>0</v>
      </c>
      <c r="I14" s="53">
        <v>2829040000</v>
      </c>
      <c r="J14" s="53">
        <v>267445306</v>
      </c>
      <c r="K14" s="53">
        <v>3096485306.4000001</v>
      </c>
      <c r="L14" s="53">
        <v>154586936</v>
      </c>
      <c r="M14" s="53"/>
    </row>
    <row r="15" spans="1:13" ht="12.75" customHeight="1">
      <c r="A15" s="52">
        <v>10</v>
      </c>
      <c r="B15" s="52" t="s">
        <v>185</v>
      </c>
      <c r="C15" s="52" t="s">
        <v>70</v>
      </c>
      <c r="D15" s="52" t="s">
        <v>205</v>
      </c>
      <c r="E15" s="52" t="s">
        <v>190</v>
      </c>
      <c r="F15" s="52" t="s">
        <v>171</v>
      </c>
      <c r="G15" s="52">
        <v>53.76</v>
      </c>
      <c r="H15" s="52">
        <v>0</v>
      </c>
      <c r="I15" s="53">
        <v>1580243000</v>
      </c>
      <c r="J15" s="53">
        <v>148934730</v>
      </c>
      <c r="K15" s="53">
        <v>1729177730.2</v>
      </c>
      <c r="L15" s="53">
        <v>90895698</v>
      </c>
      <c r="M15" s="53"/>
    </row>
    <row r="16" spans="1:13" ht="12.75" customHeight="1">
      <c r="A16" s="52">
        <v>11</v>
      </c>
      <c r="B16" s="52" t="s">
        <v>185</v>
      </c>
      <c r="C16" s="52" t="s">
        <v>70</v>
      </c>
      <c r="D16" s="52" t="s">
        <v>206</v>
      </c>
      <c r="E16" s="52" t="s">
        <v>201</v>
      </c>
      <c r="F16" s="52" t="s">
        <v>202</v>
      </c>
      <c r="G16" s="52">
        <v>105.65</v>
      </c>
      <c r="H16" s="52">
        <v>0</v>
      </c>
      <c r="I16" s="53">
        <v>3235545000</v>
      </c>
      <c r="J16" s="53">
        <v>305691534</v>
      </c>
      <c r="K16" s="53">
        <v>3541236534</v>
      </c>
      <c r="L16" s="53">
        <v>178629660</v>
      </c>
      <c r="M16" s="53"/>
    </row>
    <row r="17" spans="1:13" ht="12.75" customHeight="1">
      <c r="A17" s="52">
        <v>12</v>
      </c>
      <c r="B17" s="52" t="s">
        <v>185</v>
      </c>
      <c r="C17" s="52" t="s">
        <v>70</v>
      </c>
      <c r="D17" s="52" t="s">
        <v>207</v>
      </c>
      <c r="E17" s="52" t="s">
        <v>204</v>
      </c>
      <c r="F17" s="52" t="s">
        <v>202</v>
      </c>
      <c r="G17" s="52">
        <v>91.43</v>
      </c>
      <c r="H17" s="52">
        <v>0</v>
      </c>
      <c r="I17" s="53">
        <v>2829040000</v>
      </c>
      <c r="J17" s="53">
        <v>267445306</v>
      </c>
      <c r="K17" s="53">
        <v>3096485306.4000001</v>
      </c>
      <c r="L17" s="53">
        <v>154586936</v>
      </c>
      <c r="M17" s="53"/>
    </row>
    <row r="18" spans="1:13" ht="12.75" customHeight="1">
      <c r="A18" s="52">
        <v>13</v>
      </c>
      <c r="B18" s="52" t="s">
        <v>185</v>
      </c>
      <c r="C18" s="52" t="s">
        <v>76</v>
      </c>
      <c r="D18" s="52" t="s">
        <v>208</v>
      </c>
      <c r="E18" s="52" t="s">
        <v>209</v>
      </c>
      <c r="F18" s="52" t="s">
        <v>188</v>
      </c>
      <c r="G18" s="52">
        <v>97.88</v>
      </c>
      <c r="H18" s="52">
        <v>0</v>
      </c>
      <c r="I18" s="53">
        <v>3228768000</v>
      </c>
      <c r="J18" s="53">
        <v>306327561</v>
      </c>
      <c r="K18" s="53">
        <v>3535095560.9000001</v>
      </c>
      <c r="L18" s="53">
        <v>165492391</v>
      </c>
      <c r="M18" s="53"/>
    </row>
    <row r="19" spans="1:13" ht="12.75" customHeight="1">
      <c r="A19" s="52">
        <v>14</v>
      </c>
      <c r="B19" s="52" t="s">
        <v>185</v>
      </c>
      <c r="C19" s="52" t="s">
        <v>76</v>
      </c>
      <c r="D19" s="52" t="s">
        <v>210</v>
      </c>
      <c r="E19" s="52" t="s">
        <v>211</v>
      </c>
      <c r="F19" s="52" t="s">
        <v>171</v>
      </c>
      <c r="G19" s="52">
        <v>99.46</v>
      </c>
      <c r="H19" s="52">
        <v>0</v>
      </c>
      <c r="I19" s="53">
        <v>3139346000</v>
      </c>
      <c r="J19" s="53">
        <v>297118220</v>
      </c>
      <c r="K19" s="53">
        <v>3436464219.5</v>
      </c>
      <c r="L19" s="53">
        <v>168163805</v>
      </c>
      <c r="M19" s="53"/>
    </row>
    <row r="20" spans="1:13" ht="12.75" customHeight="1">
      <c r="A20" s="52">
        <v>15</v>
      </c>
      <c r="B20" s="52" t="s">
        <v>185</v>
      </c>
      <c r="C20" s="52" t="s">
        <v>76</v>
      </c>
      <c r="D20" s="52" t="s">
        <v>212</v>
      </c>
      <c r="E20" s="52" t="s">
        <v>213</v>
      </c>
      <c r="F20" s="52" t="s">
        <v>170</v>
      </c>
      <c r="G20" s="52">
        <v>95.25</v>
      </c>
      <c r="H20" s="52">
        <v>0</v>
      </c>
      <c r="I20" s="53">
        <v>3342011000</v>
      </c>
      <c r="J20" s="53">
        <v>318096533</v>
      </c>
      <c r="K20" s="53">
        <v>3660107532.9000001</v>
      </c>
      <c r="L20" s="53">
        <v>161045671</v>
      </c>
      <c r="M20" s="53"/>
    </row>
    <row r="21" spans="1:13" ht="12.75" customHeight="1">
      <c r="A21" s="52">
        <v>16</v>
      </c>
      <c r="B21" s="52" t="s">
        <v>185</v>
      </c>
      <c r="C21" s="52" t="s">
        <v>81</v>
      </c>
      <c r="D21" s="52" t="s">
        <v>214</v>
      </c>
      <c r="E21" s="52" t="s">
        <v>211</v>
      </c>
      <c r="F21" s="52" t="s">
        <v>171</v>
      </c>
      <c r="G21" s="52">
        <v>99.46</v>
      </c>
      <c r="H21" s="52">
        <v>0</v>
      </c>
      <c r="I21" s="53">
        <v>3139346000</v>
      </c>
      <c r="J21" s="53">
        <v>297118220</v>
      </c>
      <c r="K21" s="53">
        <v>3436464219.5</v>
      </c>
      <c r="L21" s="53">
        <v>168163805</v>
      </c>
      <c r="M21" s="53"/>
    </row>
    <row r="22" spans="1:13" ht="12.75" customHeight="1">
      <c r="A22" s="52">
        <v>17</v>
      </c>
      <c r="B22" s="52" t="s">
        <v>185</v>
      </c>
      <c r="C22" s="52" t="s">
        <v>81</v>
      </c>
      <c r="D22" s="52" t="s">
        <v>215</v>
      </c>
      <c r="E22" s="52" t="s">
        <v>216</v>
      </c>
      <c r="F22" s="52" t="s">
        <v>171</v>
      </c>
      <c r="G22" s="52">
        <v>54.49</v>
      </c>
      <c r="H22" s="52">
        <v>0</v>
      </c>
      <c r="I22" s="53">
        <v>1682454000</v>
      </c>
      <c r="J22" s="53">
        <v>159032404</v>
      </c>
      <c r="K22" s="53">
        <v>1841486404.0999999</v>
      </c>
      <c r="L22" s="53">
        <v>92129959</v>
      </c>
      <c r="M22" s="53"/>
    </row>
    <row r="23" spans="1:13" ht="12.75" customHeight="1">
      <c r="A23" s="52">
        <v>18</v>
      </c>
      <c r="B23" s="52" t="s">
        <v>185</v>
      </c>
      <c r="C23" s="52" t="s">
        <v>81</v>
      </c>
      <c r="D23" s="52" t="s">
        <v>217</v>
      </c>
      <c r="E23" s="52" t="s">
        <v>218</v>
      </c>
      <c r="F23" s="52" t="s">
        <v>202</v>
      </c>
      <c r="G23" s="52">
        <v>106.45</v>
      </c>
      <c r="H23" s="52">
        <v>0</v>
      </c>
      <c r="I23" s="53">
        <v>3339168000</v>
      </c>
      <c r="J23" s="53">
        <v>315918573</v>
      </c>
      <c r="K23" s="53">
        <v>3655086572.5999999</v>
      </c>
      <c r="L23" s="53">
        <v>179982274</v>
      </c>
      <c r="M23" s="53"/>
    </row>
    <row r="24" spans="1:13" ht="12.75" customHeight="1">
      <c r="A24" s="52">
        <v>19</v>
      </c>
      <c r="B24" s="52" t="s">
        <v>185</v>
      </c>
      <c r="C24" s="52" t="s">
        <v>81</v>
      </c>
      <c r="D24" s="52" t="s">
        <v>219</v>
      </c>
      <c r="E24" s="52" t="s">
        <v>213</v>
      </c>
      <c r="F24" s="52" t="s">
        <v>170</v>
      </c>
      <c r="G24" s="52">
        <v>95.25</v>
      </c>
      <c r="H24" s="52">
        <v>0</v>
      </c>
      <c r="I24" s="53">
        <v>3342011000</v>
      </c>
      <c r="J24" s="53">
        <v>318096533</v>
      </c>
      <c r="K24" s="53">
        <v>3660107532.9000001</v>
      </c>
      <c r="L24" s="53">
        <v>161045671</v>
      </c>
      <c r="M24" s="53"/>
    </row>
    <row r="25" spans="1:13" ht="12.75" customHeight="1">
      <c r="A25" s="52">
        <v>20</v>
      </c>
      <c r="B25" s="52" t="s">
        <v>185</v>
      </c>
      <c r="C25" s="52" t="s">
        <v>89</v>
      </c>
      <c r="D25" s="52" t="s">
        <v>220</v>
      </c>
      <c r="E25" s="52" t="s">
        <v>221</v>
      </c>
      <c r="F25" s="52" t="s">
        <v>188</v>
      </c>
      <c r="G25" s="52">
        <v>53.18</v>
      </c>
      <c r="H25" s="52">
        <v>0</v>
      </c>
      <c r="I25" s="53">
        <v>1697784000</v>
      </c>
      <c r="J25" s="53">
        <v>160786895</v>
      </c>
      <c r="K25" s="53">
        <v>1858570894.7</v>
      </c>
      <c r="L25" s="53">
        <v>89915053</v>
      </c>
      <c r="M25" s="53" t="s">
        <v>194</v>
      </c>
    </row>
    <row r="26" spans="1:13" ht="12.75" customHeight="1">
      <c r="A26" s="52">
        <v>21</v>
      </c>
      <c r="B26" s="52" t="s">
        <v>185</v>
      </c>
      <c r="C26" s="52" t="s">
        <v>89</v>
      </c>
      <c r="D26" s="52" t="s">
        <v>222</v>
      </c>
      <c r="E26" s="52" t="s">
        <v>218</v>
      </c>
      <c r="F26" s="52" t="s">
        <v>202</v>
      </c>
      <c r="G26" s="52">
        <v>106.45</v>
      </c>
      <c r="H26" s="52">
        <v>0</v>
      </c>
      <c r="I26" s="53">
        <v>3315318000</v>
      </c>
      <c r="J26" s="53">
        <v>313533573</v>
      </c>
      <c r="K26" s="53">
        <v>3628851572.5999999</v>
      </c>
      <c r="L26" s="53">
        <v>179982274</v>
      </c>
      <c r="M26" s="53"/>
    </row>
    <row r="27" spans="1:13" ht="12.75" customHeight="1">
      <c r="A27" s="52">
        <v>22</v>
      </c>
      <c r="B27" s="52" t="s">
        <v>185</v>
      </c>
      <c r="C27" s="52" t="s">
        <v>93</v>
      </c>
      <c r="D27" s="52" t="s">
        <v>223</v>
      </c>
      <c r="E27" s="52" t="s">
        <v>224</v>
      </c>
      <c r="F27" s="52" t="s">
        <v>188</v>
      </c>
      <c r="G27" s="52">
        <v>74.25</v>
      </c>
      <c r="H27" s="52">
        <v>0</v>
      </c>
      <c r="I27" s="53">
        <v>2364940000</v>
      </c>
      <c r="J27" s="53">
        <v>223940046</v>
      </c>
      <c r="K27" s="53">
        <v>2588880046.0999999</v>
      </c>
      <c r="L27" s="53">
        <v>125539539</v>
      </c>
      <c r="M27" s="53" t="s">
        <v>225</v>
      </c>
    </row>
    <row r="28" spans="1:13" ht="12.75" customHeight="1">
      <c r="A28" s="52">
        <v>23</v>
      </c>
      <c r="B28" s="52" t="s">
        <v>185</v>
      </c>
      <c r="C28" s="52" t="s">
        <v>93</v>
      </c>
      <c r="D28" s="52" t="s">
        <v>226</v>
      </c>
      <c r="E28" s="52" t="s">
        <v>221</v>
      </c>
      <c r="F28" s="52" t="s">
        <v>188</v>
      </c>
      <c r="G28" s="52">
        <v>53.18</v>
      </c>
      <c r="H28" s="52">
        <v>0</v>
      </c>
      <c r="I28" s="53">
        <v>1697784000</v>
      </c>
      <c r="J28" s="53">
        <v>160786895</v>
      </c>
      <c r="K28" s="53">
        <v>1858570894.7</v>
      </c>
      <c r="L28" s="53">
        <v>89915053</v>
      </c>
      <c r="M28" s="53"/>
    </row>
    <row r="29" spans="1:13" ht="12.75" customHeight="1">
      <c r="A29" s="52">
        <v>24</v>
      </c>
      <c r="B29" s="52" t="s">
        <v>185</v>
      </c>
      <c r="C29" s="52" t="s">
        <v>93</v>
      </c>
      <c r="D29" s="52" t="s">
        <v>227</v>
      </c>
      <c r="E29" s="52" t="s">
        <v>209</v>
      </c>
      <c r="F29" s="52" t="s">
        <v>188</v>
      </c>
      <c r="G29" s="52">
        <v>97.88</v>
      </c>
      <c r="H29" s="52">
        <v>0</v>
      </c>
      <c r="I29" s="53">
        <v>3228768000</v>
      </c>
      <c r="J29" s="53">
        <v>306327561</v>
      </c>
      <c r="K29" s="53">
        <v>3535095560.9000001</v>
      </c>
      <c r="L29" s="53">
        <v>165492391</v>
      </c>
      <c r="M29" s="53"/>
    </row>
    <row r="30" spans="1:13" ht="12.75" customHeight="1">
      <c r="A30" s="52">
        <v>25</v>
      </c>
      <c r="B30" s="52" t="s">
        <v>185</v>
      </c>
      <c r="C30" s="52" t="s">
        <v>93</v>
      </c>
      <c r="D30" s="52" t="s">
        <v>228</v>
      </c>
      <c r="E30" s="52" t="s">
        <v>211</v>
      </c>
      <c r="F30" s="52" t="s">
        <v>171</v>
      </c>
      <c r="G30" s="52">
        <v>99.46</v>
      </c>
      <c r="H30" s="52">
        <v>0</v>
      </c>
      <c r="I30" s="53">
        <v>3139346000</v>
      </c>
      <c r="J30" s="53">
        <v>297118220</v>
      </c>
      <c r="K30" s="53">
        <v>3436464219.5</v>
      </c>
      <c r="L30" s="53">
        <v>168163805</v>
      </c>
      <c r="M30" s="53"/>
    </row>
    <row r="31" spans="1:13" ht="12.75" customHeight="1">
      <c r="A31" s="52">
        <v>26</v>
      </c>
      <c r="B31" s="52" t="s">
        <v>185</v>
      </c>
      <c r="C31" s="52" t="s">
        <v>93</v>
      </c>
      <c r="D31" s="52" t="s">
        <v>229</v>
      </c>
      <c r="E31" s="52" t="s">
        <v>216</v>
      </c>
      <c r="F31" s="52" t="s">
        <v>171</v>
      </c>
      <c r="G31" s="52">
        <v>54.49</v>
      </c>
      <c r="H31" s="52">
        <v>0</v>
      </c>
      <c r="I31" s="53">
        <v>1682454000</v>
      </c>
      <c r="J31" s="53">
        <v>159032404</v>
      </c>
      <c r="K31" s="53">
        <v>1841486404.0999999</v>
      </c>
      <c r="L31" s="53">
        <v>92129959</v>
      </c>
      <c r="M31" s="53"/>
    </row>
    <row r="32" spans="1:13" ht="12.75" customHeight="1">
      <c r="A32" s="52">
        <v>27</v>
      </c>
      <c r="B32" s="52" t="s">
        <v>185</v>
      </c>
      <c r="C32" s="52" t="s">
        <v>93</v>
      </c>
      <c r="D32" s="52" t="s">
        <v>230</v>
      </c>
      <c r="E32" s="52" t="s">
        <v>218</v>
      </c>
      <c r="F32" s="52" t="s">
        <v>202</v>
      </c>
      <c r="G32" s="52">
        <v>106.45</v>
      </c>
      <c r="H32" s="52">
        <v>0</v>
      </c>
      <c r="I32" s="53">
        <v>3339168000</v>
      </c>
      <c r="J32" s="53">
        <v>315918573</v>
      </c>
      <c r="K32" s="53">
        <v>3655086572.5999999</v>
      </c>
      <c r="L32" s="53">
        <v>179982274</v>
      </c>
      <c r="M32" s="53"/>
    </row>
    <row r="33" spans="1:13" ht="12.75" customHeight="1">
      <c r="A33" s="52">
        <v>28</v>
      </c>
      <c r="B33" s="52" t="s">
        <v>185</v>
      </c>
      <c r="C33" s="52" t="s">
        <v>93</v>
      </c>
      <c r="D33" s="52" t="s">
        <v>231</v>
      </c>
      <c r="E33" s="52" t="s">
        <v>213</v>
      </c>
      <c r="F33" s="52" t="s">
        <v>170</v>
      </c>
      <c r="G33" s="52">
        <v>95.25</v>
      </c>
      <c r="H33" s="52">
        <v>0</v>
      </c>
      <c r="I33" s="53">
        <v>3342011000</v>
      </c>
      <c r="J33" s="53">
        <v>318096533</v>
      </c>
      <c r="K33" s="53">
        <v>3660107532.9000001</v>
      </c>
      <c r="L33" s="53">
        <v>161045671</v>
      </c>
      <c r="M33" s="53"/>
    </row>
    <row r="34" spans="1:13" ht="12.75" customHeight="1">
      <c r="A34" s="52">
        <v>29</v>
      </c>
      <c r="B34" s="52" t="s">
        <v>185</v>
      </c>
      <c r="C34" s="52" t="s">
        <v>100</v>
      </c>
      <c r="D34" s="52" t="s">
        <v>232</v>
      </c>
      <c r="E34" s="52" t="s">
        <v>221</v>
      </c>
      <c r="F34" s="52" t="s">
        <v>188</v>
      </c>
      <c r="G34" s="52">
        <v>53.18</v>
      </c>
      <c r="H34" s="52">
        <v>0</v>
      </c>
      <c r="I34" s="53">
        <v>1697784000</v>
      </c>
      <c r="J34" s="53">
        <v>160786895</v>
      </c>
      <c r="K34" s="53">
        <v>1858570894.7</v>
      </c>
      <c r="L34" s="53">
        <v>89915053</v>
      </c>
      <c r="M34" s="53"/>
    </row>
    <row r="35" spans="1:13" ht="12.75" customHeight="1">
      <c r="A35" s="52">
        <v>30</v>
      </c>
      <c r="B35" s="52" t="s">
        <v>185</v>
      </c>
      <c r="C35" s="52" t="s">
        <v>100</v>
      </c>
      <c r="D35" s="52" t="s">
        <v>233</v>
      </c>
      <c r="E35" s="52" t="s">
        <v>209</v>
      </c>
      <c r="F35" s="52" t="s">
        <v>188</v>
      </c>
      <c r="G35" s="52">
        <v>97.88</v>
      </c>
      <c r="H35" s="52">
        <v>0</v>
      </c>
      <c r="I35" s="53">
        <v>3228768000</v>
      </c>
      <c r="J35" s="53">
        <v>306327561</v>
      </c>
      <c r="K35" s="53">
        <v>3535095560.9000001</v>
      </c>
      <c r="L35" s="53">
        <v>165492391</v>
      </c>
      <c r="M35" s="53"/>
    </row>
    <row r="36" spans="1:13" ht="12.75" customHeight="1">
      <c r="A36" s="52">
        <v>31</v>
      </c>
      <c r="B36" s="52" t="s">
        <v>185</v>
      </c>
      <c r="C36" s="52" t="s">
        <v>100</v>
      </c>
      <c r="D36" s="52" t="s">
        <v>234</v>
      </c>
      <c r="E36" s="52" t="s">
        <v>211</v>
      </c>
      <c r="F36" s="52" t="s">
        <v>171</v>
      </c>
      <c r="G36" s="52">
        <v>99.46</v>
      </c>
      <c r="H36" s="52">
        <v>0</v>
      </c>
      <c r="I36" s="53">
        <v>3139346000</v>
      </c>
      <c r="J36" s="53">
        <v>297118220</v>
      </c>
      <c r="K36" s="53">
        <v>3436464219.5</v>
      </c>
      <c r="L36" s="53">
        <v>168163805</v>
      </c>
      <c r="M36" s="53"/>
    </row>
    <row r="37" spans="1:13" ht="12.75" customHeight="1">
      <c r="A37" s="52">
        <v>32</v>
      </c>
      <c r="B37" s="52" t="s">
        <v>185</v>
      </c>
      <c r="C37" s="52" t="s">
        <v>100</v>
      </c>
      <c r="D37" s="52" t="s">
        <v>235</v>
      </c>
      <c r="E37" s="52" t="s">
        <v>216</v>
      </c>
      <c r="F37" s="52" t="s">
        <v>171</v>
      </c>
      <c r="G37" s="52">
        <v>54.49</v>
      </c>
      <c r="H37" s="52">
        <v>0</v>
      </c>
      <c r="I37" s="53">
        <v>1682454000</v>
      </c>
      <c r="J37" s="53">
        <v>159032404</v>
      </c>
      <c r="K37" s="53">
        <v>1841486404.0999999</v>
      </c>
      <c r="L37" s="53">
        <v>92129959</v>
      </c>
      <c r="M37" s="53"/>
    </row>
    <row r="38" spans="1:13" ht="12.75" customHeight="1">
      <c r="A38" s="52">
        <v>33</v>
      </c>
      <c r="B38" s="52" t="s">
        <v>185</v>
      </c>
      <c r="C38" s="52" t="s">
        <v>100</v>
      </c>
      <c r="D38" s="52" t="s">
        <v>236</v>
      </c>
      <c r="E38" s="52" t="s">
        <v>209</v>
      </c>
      <c r="F38" s="52" t="s">
        <v>188</v>
      </c>
      <c r="G38" s="52">
        <v>97.88</v>
      </c>
      <c r="H38" s="52">
        <v>0</v>
      </c>
      <c r="I38" s="53">
        <v>3148015000</v>
      </c>
      <c r="J38" s="53">
        <v>298252261</v>
      </c>
      <c r="K38" s="53">
        <v>3446267260.9000001</v>
      </c>
      <c r="L38" s="53">
        <v>165492391</v>
      </c>
      <c r="M38" s="53"/>
    </row>
    <row r="39" spans="1:13" ht="12.75" customHeight="1">
      <c r="A39" s="52">
        <v>34</v>
      </c>
      <c r="B39" s="52" t="s">
        <v>185</v>
      </c>
      <c r="C39" s="52" t="s">
        <v>100</v>
      </c>
      <c r="D39" s="52" t="s">
        <v>237</v>
      </c>
      <c r="E39" s="52" t="s">
        <v>211</v>
      </c>
      <c r="F39" s="52" t="s">
        <v>171</v>
      </c>
      <c r="G39" s="52">
        <v>99.46</v>
      </c>
      <c r="H39" s="52">
        <v>0</v>
      </c>
      <c r="I39" s="53">
        <v>3058592000</v>
      </c>
      <c r="J39" s="53">
        <v>289042820</v>
      </c>
      <c r="K39" s="53">
        <v>3347634819.5</v>
      </c>
      <c r="L39" s="53">
        <v>168163805</v>
      </c>
      <c r="M39" s="53"/>
    </row>
    <row r="40" spans="1:13" ht="12.75" customHeight="1">
      <c r="A40" s="52">
        <v>35</v>
      </c>
      <c r="B40" s="52" t="s">
        <v>185</v>
      </c>
      <c r="C40" s="52" t="s">
        <v>100</v>
      </c>
      <c r="D40" s="52" t="s">
        <v>238</v>
      </c>
      <c r="E40" s="52" t="s">
        <v>216</v>
      </c>
      <c r="F40" s="52" t="s">
        <v>171</v>
      </c>
      <c r="G40" s="52">
        <v>54.49</v>
      </c>
      <c r="H40" s="52">
        <v>0</v>
      </c>
      <c r="I40" s="53">
        <v>1601701000</v>
      </c>
      <c r="J40" s="53">
        <v>150957104</v>
      </c>
      <c r="K40" s="53">
        <v>1752658104.0999999</v>
      </c>
      <c r="L40" s="53">
        <v>92129959</v>
      </c>
      <c r="M40" s="53"/>
    </row>
    <row r="41" spans="1:13" ht="12.75" customHeight="1">
      <c r="A41" s="52">
        <v>36</v>
      </c>
      <c r="B41" s="52" t="s">
        <v>185</v>
      </c>
      <c r="C41" s="52" t="s">
        <v>100</v>
      </c>
      <c r="D41" s="52" t="s">
        <v>239</v>
      </c>
      <c r="E41" s="52" t="s">
        <v>218</v>
      </c>
      <c r="F41" s="52" t="s">
        <v>202</v>
      </c>
      <c r="G41" s="52">
        <v>106.45</v>
      </c>
      <c r="H41" s="52">
        <v>0</v>
      </c>
      <c r="I41" s="53">
        <v>3258414000</v>
      </c>
      <c r="J41" s="53">
        <v>307843173</v>
      </c>
      <c r="K41" s="53">
        <v>3566257172.5999999</v>
      </c>
      <c r="L41" s="53">
        <v>179982274</v>
      </c>
      <c r="M41" s="53"/>
    </row>
    <row r="42" spans="1:13" ht="12.75" customHeight="1">
      <c r="A42" s="52">
        <v>37</v>
      </c>
      <c r="B42" s="52" t="s">
        <v>185</v>
      </c>
      <c r="C42" s="52" t="s">
        <v>107</v>
      </c>
      <c r="D42" s="52" t="s">
        <v>240</v>
      </c>
      <c r="E42" s="52" t="s">
        <v>211</v>
      </c>
      <c r="F42" s="52" t="s">
        <v>171</v>
      </c>
      <c r="G42" s="52">
        <v>99.46</v>
      </c>
      <c r="H42" s="52">
        <v>0</v>
      </c>
      <c r="I42" s="53">
        <v>3139346000</v>
      </c>
      <c r="J42" s="53">
        <v>297118220</v>
      </c>
      <c r="K42" s="53">
        <v>3436464219.5</v>
      </c>
      <c r="L42" s="53">
        <v>168163805</v>
      </c>
      <c r="M42" s="53"/>
    </row>
    <row r="43" spans="1:13" ht="12.75" customHeight="1">
      <c r="A43" s="52">
        <v>38</v>
      </c>
      <c r="B43" s="52" t="s">
        <v>185</v>
      </c>
      <c r="C43" s="52" t="s">
        <v>107</v>
      </c>
      <c r="D43" s="52" t="s">
        <v>241</v>
      </c>
      <c r="E43" s="52" t="s">
        <v>216</v>
      </c>
      <c r="F43" s="52" t="s">
        <v>171</v>
      </c>
      <c r="G43" s="52">
        <v>54.49</v>
      </c>
      <c r="H43" s="52">
        <v>0</v>
      </c>
      <c r="I43" s="53">
        <v>1682454000</v>
      </c>
      <c r="J43" s="53">
        <v>159032404</v>
      </c>
      <c r="K43" s="53">
        <v>1841486404.0999999</v>
      </c>
      <c r="L43" s="53">
        <v>92129959</v>
      </c>
      <c r="M43" s="53"/>
    </row>
    <row r="44" spans="1:13" ht="12.75" customHeight="1">
      <c r="A44" s="52">
        <v>39</v>
      </c>
      <c r="B44" s="52" t="s">
        <v>185</v>
      </c>
      <c r="C44" s="52" t="s">
        <v>125</v>
      </c>
      <c r="D44" s="52" t="s">
        <v>242</v>
      </c>
      <c r="E44" s="52" t="s">
        <v>209</v>
      </c>
      <c r="F44" s="52" t="s">
        <v>188</v>
      </c>
      <c r="G44" s="52">
        <v>97.88</v>
      </c>
      <c r="H44" s="52">
        <v>0</v>
      </c>
      <c r="I44" s="53">
        <v>3201851000</v>
      </c>
      <c r="J44" s="53">
        <v>303635861</v>
      </c>
      <c r="K44" s="53">
        <v>3505486860.9000001</v>
      </c>
      <c r="L44" s="53">
        <v>165492391</v>
      </c>
      <c r="M44" s="53"/>
    </row>
    <row r="45" spans="1:13" ht="12.75" customHeight="1">
      <c r="A45" s="52">
        <v>40</v>
      </c>
      <c r="B45" s="52" t="s">
        <v>185</v>
      </c>
      <c r="C45" s="52" t="s">
        <v>125</v>
      </c>
      <c r="D45" s="52" t="s">
        <v>243</v>
      </c>
      <c r="E45" s="52" t="s">
        <v>211</v>
      </c>
      <c r="F45" s="52" t="s">
        <v>171</v>
      </c>
      <c r="G45" s="52">
        <v>99.46</v>
      </c>
      <c r="H45" s="52">
        <v>0</v>
      </c>
      <c r="I45" s="53">
        <v>3112428000</v>
      </c>
      <c r="J45" s="53">
        <v>294426420</v>
      </c>
      <c r="K45" s="53">
        <v>3406854419.5</v>
      </c>
      <c r="L45" s="53">
        <v>168163805</v>
      </c>
      <c r="M45" s="53"/>
    </row>
    <row r="46" spans="1:13" ht="12.75" customHeight="1">
      <c r="A46" s="52">
        <v>41</v>
      </c>
      <c r="B46" s="52" t="s">
        <v>185</v>
      </c>
      <c r="C46" s="52" t="s">
        <v>125</v>
      </c>
      <c r="D46" s="52" t="s">
        <v>244</v>
      </c>
      <c r="E46" s="52" t="s">
        <v>216</v>
      </c>
      <c r="F46" s="52" t="s">
        <v>171</v>
      </c>
      <c r="G46" s="52">
        <v>54.49</v>
      </c>
      <c r="H46" s="52">
        <v>0</v>
      </c>
      <c r="I46" s="53">
        <v>1655536000</v>
      </c>
      <c r="J46" s="53">
        <v>156340604</v>
      </c>
      <c r="K46" s="53">
        <v>1811876604.0999999</v>
      </c>
      <c r="L46" s="53">
        <v>92129959</v>
      </c>
      <c r="M46" s="53"/>
    </row>
    <row r="47" spans="1:13" ht="12.75" customHeight="1">
      <c r="A47" s="52">
        <v>42</v>
      </c>
      <c r="B47" s="52" t="s">
        <v>185</v>
      </c>
      <c r="C47" s="52" t="s">
        <v>125</v>
      </c>
      <c r="D47" s="52" t="s">
        <v>245</v>
      </c>
      <c r="E47" s="52" t="s">
        <v>213</v>
      </c>
      <c r="F47" s="52" t="s">
        <v>170</v>
      </c>
      <c r="G47" s="52">
        <v>95.25</v>
      </c>
      <c r="H47" s="52">
        <v>0</v>
      </c>
      <c r="I47" s="53">
        <v>3315093000</v>
      </c>
      <c r="J47" s="53">
        <v>315404733</v>
      </c>
      <c r="K47" s="53">
        <v>3630497732.9000001</v>
      </c>
      <c r="L47" s="53">
        <v>161045671</v>
      </c>
      <c r="M47" s="53"/>
    </row>
    <row r="48" spans="1:13" ht="12.75" customHeight="1">
      <c r="A48" s="52">
        <v>43</v>
      </c>
      <c r="B48" s="52" t="s">
        <v>185</v>
      </c>
      <c r="C48" s="52" t="s">
        <v>130</v>
      </c>
      <c r="D48" s="52" t="s">
        <v>246</v>
      </c>
      <c r="E48" s="52" t="s">
        <v>209</v>
      </c>
      <c r="F48" s="52" t="s">
        <v>188</v>
      </c>
      <c r="G48" s="52">
        <v>97.88</v>
      </c>
      <c r="H48" s="52">
        <v>0</v>
      </c>
      <c r="I48" s="53">
        <v>3148015000</v>
      </c>
      <c r="J48" s="53">
        <v>298252261</v>
      </c>
      <c r="K48" s="53">
        <v>3446267260.9000001</v>
      </c>
      <c r="L48" s="53">
        <v>165492391</v>
      </c>
      <c r="M48" s="53"/>
    </row>
    <row r="49" spans="1:13" ht="12.75" customHeight="1">
      <c r="A49" s="52">
        <v>44</v>
      </c>
      <c r="B49" s="52" t="s">
        <v>185</v>
      </c>
      <c r="C49" s="52" t="s">
        <v>130</v>
      </c>
      <c r="D49" s="52" t="s">
        <v>247</v>
      </c>
      <c r="E49" s="52" t="s">
        <v>216</v>
      </c>
      <c r="F49" s="52" t="s">
        <v>171</v>
      </c>
      <c r="G49" s="52">
        <v>54.49</v>
      </c>
      <c r="H49" s="52">
        <v>0</v>
      </c>
      <c r="I49" s="53">
        <v>1601701000</v>
      </c>
      <c r="J49" s="53">
        <v>150957104</v>
      </c>
      <c r="K49" s="53">
        <v>1752658104.0999999</v>
      </c>
      <c r="L49" s="53">
        <v>92129959</v>
      </c>
      <c r="M49" s="53"/>
    </row>
    <row r="50" spans="1:13" ht="12.75" customHeight="1">
      <c r="A50" s="52">
        <v>45</v>
      </c>
      <c r="B50" s="52" t="s">
        <v>185</v>
      </c>
      <c r="C50" s="52" t="s">
        <v>130</v>
      </c>
      <c r="D50" s="52" t="s">
        <v>248</v>
      </c>
      <c r="E50" s="52" t="s">
        <v>213</v>
      </c>
      <c r="F50" s="52" t="s">
        <v>170</v>
      </c>
      <c r="G50" s="52">
        <v>95.25</v>
      </c>
      <c r="H50" s="52">
        <v>0</v>
      </c>
      <c r="I50" s="53">
        <v>3261257000</v>
      </c>
      <c r="J50" s="53">
        <v>310021133</v>
      </c>
      <c r="K50" s="53">
        <v>3571278132.9000001</v>
      </c>
      <c r="L50" s="53">
        <v>161045671</v>
      </c>
      <c r="M50" s="53"/>
    </row>
    <row r="51" spans="1:13" ht="12.75" customHeight="1">
      <c r="A51" s="52">
        <v>46</v>
      </c>
      <c r="B51" s="52" t="s">
        <v>185</v>
      </c>
      <c r="C51" s="52" t="s">
        <v>133</v>
      </c>
      <c r="D51" s="52" t="s">
        <v>249</v>
      </c>
      <c r="E51" s="52" t="s">
        <v>209</v>
      </c>
      <c r="F51" s="52" t="s">
        <v>188</v>
      </c>
      <c r="G51" s="52">
        <v>97.88</v>
      </c>
      <c r="H51" s="52">
        <v>0</v>
      </c>
      <c r="I51" s="53">
        <v>3201851000</v>
      </c>
      <c r="J51" s="53">
        <v>303635861</v>
      </c>
      <c r="K51" s="53">
        <v>3505486860.9000001</v>
      </c>
      <c r="L51" s="53">
        <v>165492391</v>
      </c>
      <c r="M51" s="53"/>
    </row>
    <row r="52" spans="1:13" ht="12.75" customHeight="1">
      <c r="A52" s="52">
        <v>47</v>
      </c>
      <c r="B52" s="52" t="s">
        <v>185</v>
      </c>
      <c r="C52" s="52" t="s">
        <v>133</v>
      </c>
      <c r="D52" s="52" t="s">
        <v>250</v>
      </c>
      <c r="E52" s="52" t="s">
        <v>211</v>
      </c>
      <c r="F52" s="52" t="s">
        <v>171</v>
      </c>
      <c r="G52" s="52">
        <v>99.46</v>
      </c>
      <c r="H52" s="52">
        <v>0</v>
      </c>
      <c r="I52" s="53">
        <v>3112428000</v>
      </c>
      <c r="J52" s="53">
        <v>294426420</v>
      </c>
      <c r="K52" s="53">
        <v>3406854419.5</v>
      </c>
      <c r="L52" s="53">
        <v>168163805</v>
      </c>
      <c r="M52" s="53"/>
    </row>
    <row r="53" spans="1:13" ht="12.75" customHeight="1">
      <c r="A53" s="52">
        <v>48</v>
      </c>
      <c r="B53" s="52" t="s">
        <v>185</v>
      </c>
      <c r="C53" s="52" t="s">
        <v>133</v>
      </c>
      <c r="D53" s="52" t="s">
        <v>251</v>
      </c>
      <c r="E53" s="52" t="s">
        <v>216</v>
      </c>
      <c r="F53" s="52" t="s">
        <v>171</v>
      </c>
      <c r="G53" s="52">
        <v>54.49</v>
      </c>
      <c r="H53" s="52">
        <v>0</v>
      </c>
      <c r="I53" s="53">
        <v>1655536000</v>
      </c>
      <c r="J53" s="53">
        <v>156340604</v>
      </c>
      <c r="K53" s="53">
        <v>1811876604.0999999</v>
      </c>
      <c r="L53" s="53">
        <v>92129959</v>
      </c>
      <c r="M53" s="53"/>
    </row>
    <row r="54" spans="1:13" ht="12.75" customHeight="1">
      <c r="A54" s="52">
        <v>49</v>
      </c>
      <c r="B54" s="52" t="s">
        <v>185</v>
      </c>
      <c r="C54" s="52" t="s">
        <v>137</v>
      </c>
      <c r="D54" s="52" t="s">
        <v>252</v>
      </c>
      <c r="E54" s="52" t="s">
        <v>216</v>
      </c>
      <c r="F54" s="52" t="s">
        <v>171</v>
      </c>
      <c r="G54" s="52">
        <v>54.49</v>
      </c>
      <c r="H54" s="52">
        <v>0</v>
      </c>
      <c r="I54" s="53">
        <v>1628618000</v>
      </c>
      <c r="J54" s="53">
        <v>153648804</v>
      </c>
      <c r="K54" s="53">
        <v>1782266804.0999999</v>
      </c>
      <c r="L54" s="53">
        <v>92129959</v>
      </c>
      <c r="M54" s="53"/>
    </row>
    <row r="55" spans="1:13" ht="12.75" customHeight="1">
      <c r="A55" s="52">
        <v>50</v>
      </c>
      <c r="B55" s="52" t="s">
        <v>185</v>
      </c>
      <c r="C55" s="52" t="s">
        <v>141</v>
      </c>
      <c r="D55" s="52" t="s">
        <v>253</v>
      </c>
      <c r="E55" s="52" t="s">
        <v>216</v>
      </c>
      <c r="F55" s="52" t="s">
        <v>171</v>
      </c>
      <c r="G55" s="52">
        <v>54.49</v>
      </c>
      <c r="H55" s="52">
        <v>0</v>
      </c>
      <c r="I55" s="53">
        <v>1628618000</v>
      </c>
      <c r="J55" s="53">
        <v>153648804</v>
      </c>
      <c r="K55" s="53">
        <v>1782266804.0999999</v>
      </c>
      <c r="L55" s="53">
        <v>92129959</v>
      </c>
      <c r="M55" s="53"/>
    </row>
    <row r="56" spans="1:13" ht="12.75" customHeight="1">
      <c r="A56" s="52">
        <v>51</v>
      </c>
      <c r="B56" s="52" t="s">
        <v>185</v>
      </c>
      <c r="C56" s="52" t="s">
        <v>141</v>
      </c>
      <c r="D56" s="52" t="s">
        <v>254</v>
      </c>
      <c r="E56" s="52" t="s">
        <v>213</v>
      </c>
      <c r="F56" s="52" t="s">
        <v>170</v>
      </c>
      <c r="G56" s="52">
        <v>95.25</v>
      </c>
      <c r="H56" s="52">
        <v>0</v>
      </c>
      <c r="I56" s="53">
        <v>3288175000</v>
      </c>
      <c r="J56" s="53">
        <v>312712933</v>
      </c>
      <c r="K56" s="53">
        <v>3600887932.9000001</v>
      </c>
      <c r="L56" s="53">
        <v>161045671</v>
      </c>
      <c r="M56" s="53"/>
    </row>
    <row r="57" spans="1:13" ht="12.75" customHeight="1">
      <c r="A57" s="52">
        <v>52</v>
      </c>
      <c r="B57" s="52" t="s">
        <v>185</v>
      </c>
      <c r="C57" s="52" t="s">
        <v>153</v>
      </c>
      <c r="D57" s="52" t="s">
        <v>255</v>
      </c>
      <c r="E57" s="52" t="s">
        <v>216</v>
      </c>
      <c r="F57" s="52" t="s">
        <v>171</v>
      </c>
      <c r="G57" s="52">
        <v>54.49</v>
      </c>
      <c r="H57" s="52">
        <v>0</v>
      </c>
      <c r="I57" s="53">
        <v>1601701000</v>
      </c>
      <c r="J57" s="53">
        <v>150957104</v>
      </c>
      <c r="K57" s="53">
        <v>1752658104.0999999</v>
      </c>
      <c r="L57" s="53">
        <v>92129959</v>
      </c>
      <c r="M57" s="53"/>
    </row>
    <row r="58" spans="1:13" ht="12.75" customHeight="1">
      <c r="A58" s="52">
        <v>53</v>
      </c>
      <c r="B58" s="52" t="s">
        <v>185</v>
      </c>
      <c r="C58" s="52" t="s">
        <v>154</v>
      </c>
      <c r="D58" s="52" t="s">
        <v>256</v>
      </c>
      <c r="E58" s="52" t="s">
        <v>209</v>
      </c>
      <c r="F58" s="52" t="s">
        <v>188</v>
      </c>
      <c r="G58" s="52">
        <v>97.88</v>
      </c>
      <c r="H58" s="52">
        <v>0</v>
      </c>
      <c r="I58" s="53">
        <v>3148015000</v>
      </c>
      <c r="J58" s="53">
        <v>298252261</v>
      </c>
      <c r="K58" s="53">
        <v>3446267260.9000001</v>
      </c>
      <c r="L58" s="53">
        <v>165492391</v>
      </c>
      <c r="M58" s="53"/>
    </row>
    <row r="59" spans="1:13" ht="12.75" customHeight="1">
      <c r="A59" s="52">
        <v>54</v>
      </c>
      <c r="B59" s="52" t="s">
        <v>185</v>
      </c>
      <c r="C59" s="52" t="s">
        <v>154</v>
      </c>
      <c r="D59" s="52" t="s">
        <v>257</v>
      </c>
      <c r="E59" s="52" t="s">
        <v>216</v>
      </c>
      <c r="F59" s="52" t="s">
        <v>171</v>
      </c>
      <c r="G59" s="52">
        <v>54.49</v>
      </c>
      <c r="H59" s="52">
        <v>0</v>
      </c>
      <c r="I59" s="53">
        <v>1601701000</v>
      </c>
      <c r="J59" s="53">
        <v>150957104</v>
      </c>
      <c r="K59" s="53">
        <v>1752658104.0999999</v>
      </c>
      <c r="L59" s="53">
        <v>92129959</v>
      </c>
      <c r="M59" s="53"/>
    </row>
    <row r="60" spans="1:13" ht="12.75" customHeight="1">
      <c r="A60" s="52">
        <v>55</v>
      </c>
      <c r="B60" s="52" t="s">
        <v>185</v>
      </c>
      <c r="C60" s="52" t="s">
        <v>154</v>
      </c>
      <c r="D60" s="52" t="s">
        <v>258</v>
      </c>
      <c r="E60" s="52" t="s">
        <v>213</v>
      </c>
      <c r="F60" s="52" t="s">
        <v>170</v>
      </c>
      <c r="G60" s="52">
        <v>95.25</v>
      </c>
      <c r="H60" s="52">
        <v>0</v>
      </c>
      <c r="I60" s="53">
        <v>3261257000</v>
      </c>
      <c r="J60" s="53">
        <v>310021133</v>
      </c>
      <c r="K60" s="53">
        <v>3571278132.9000001</v>
      </c>
      <c r="L60" s="53">
        <v>161045671</v>
      </c>
      <c r="M60" s="53"/>
    </row>
    <row r="61" spans="1:13" ht="12.75" customHeight="1">
      <c r="A61" s="52">
        <v>56</v>
      </c>
      <c r="B61" s="52" t="s">
        <v>185</v>
      </c>
      <c r="C61" s="52" t="s">
        <v>157</v>
      </c>
      <c r="D61" s="52" t="s">
        <v>259</v>
      </c>
      <c r="E61" s="52" t="s">
        <v>211</v>
      </c>
      <c r="F61" s="52" t="s">
        <v>171</v>
      </c>
      <c r="G61" s="52">
        <v>99.46</v>
      </c>
      <c r="H61" s="52">
        <v>0</v>
      </c>
      <c r="I61" s="53">
        <v>3058592000</v>
      </c>
      <c r="J61" s="53">
        <v>289042820</v>
      </c>
      <c r="K61" s="53">
        <v>3347634819.5</v>
      </c>
      <c r="L61" s="53">
        <v>168163805</v>
      </c>
      <c r="M61" s="53"/>
    </row>
    <row r="62" spans="1:13" ht="12.75" customHeight="1">
      <c r="A62" s="52">
        <v>57</v>
      </c>
      <c r="B62" s="52" t="s">
        <v>185</v>
      </c>
      <c r="C62" s="52" t="s">
        <v>160</v>
      </c>
      <c r="D62" s="52" t="s">
        <v>260</v>
      </c>
      <c r="E62" s="52" t="s">
        <v>209</v>
      </c>
      <c r="F62" s="52" t="s">
        <v>188</v>
      </c>
      <c r="G62" s="52">
        <v>97.88</v>
      </c>
      <c r="H62" s="52">
        <v>0</v>
      </c>
      <c r="I62" s="53">
        <v>3148015000</v>
      </c>
      <c r="J62" s="53">
        <v>298252261</v>
      </c>
      <c r="K62" s="53">
        <v>3446267260.9000001</v>
      </c>
      <c r="L62" s="53">
        <v>165492391</v>
      </c>
      <c r="M62" s="53"/>
    </row>
    <row r="63" spans="1:13" ht="12.75" customHeight="1">
      <c r="A63" s="52">
        <v>58</v>
      </c>
      <c r="B63" s="52" t="s">
        <v>185</v>
      </c>
      <c r="C63" s="52" t="s">
        <v>160</v>
      </c>
      <c r="D63" s="52" t="s">
        <v>261</v>
      </c>
      <c r="E63" s="52" t="s">
        <v>216</v>
      </c>
      <c r="F63" s="52" t="s">
        <v>171</v>
      </c>
      <c r="G63" s="52">
        <v>54.49</v>
      </c>
      <c r="H63" s="52">
        <v>0</v>
      </c>
      <c r="I63" s="53">
        <v>1601701000</v>
      </c>
      <c r="J63" s="53">
        <v>150957104</v>
      </c>
      <c r="K63" s="53">
        <v>1752658104.0999999</v>
      </c>
      <c r="L63" s="53">
        <v>92129959</v>
      </c>
      <c r="M63" s="53"/>
    </row>
    <row r="64" spans="1:13" ht="12.75" customHeight="1">
      <c r="A64" s="52">
        <v>59</v>
      </c>
      <c r="B64" s="52" t="s">
        <v>185</v>
      </c>
      <c r="C64" s="52" t="s">
        <v>163</v>
      </c>
      <c r="D64" s="52" t="s">
        <v>262</v>
      </c>
      <c r="E64" s="52" t="s">
        <v>209</v>
      </c>
      <c r="F64" s="52" t="s">
        <v>188</v>
      </c>
      <c r="G64" s="52">
        <v>97.88</v>
      </c>
      <c r="H64" s="52">
        <v>0</v>
      </c>
      <c r="I64" s="53">
        <v>3148015000</v>
      </c>
      <c r="J64" s="53">
        <v>298252261</v>
      </c>
      <c r="K64" s="53">
        <v>3446267260.9000001</v>
      </c>
      <c r="L64" s="53">
        <v>165492391</v>
      </c>
      <c r="M64" s="53"/>
    </row>
    <row r="65" spans="1:13" ht="12.75" customHeight="1">
      <c r="A65" s="52">
        <v>60</v>
      </c>
      <c r="B65" s="52" t="s">
        <v>185</v>
      </c>
      <c r="C65" s="52" t="s">
        <v>163</v>
      </c>
      <c r="D65" s="52" t="s">
        <v>263</v>
      </c>
      <c r="E65" s="52" t="s">
        <v>213</v>
      </c>
      <c r="F65" s="52" t="s">
        <v>170</v>
      </c>
      <c r="G65" s="52">
        <v>95.25</v>
      </c>
      <c r="H65" s="52">
        <v>0</v>
      </c>
      <c r="I65" s="53">
        <v>3261257000</v>
      </c>
      <c r="J65" s="53">
        <v>310021133</v>
      </c>
      <c r="K65" s="53">
        <v>3571278132.9000001</v>
      </c>
      <c r="L65" s="53">
        <v>161045671</v>
      </c>
      <c r="M65" s="53"/>
    </row>
    <row r="66" spans="1:13" ht="12.75" customHeight="1">
      <c r="A66" s="52">
        <v>61</v>
      </c>
      <c r="B66" s="52" t="s">
        <v>185</v>
      </c>
      <c r="C66" s="52" t="s">
        <v>166</v>
      </c>
      <c r="D66" s="52" t="s">
        <v>264</v>
      </c>
      <c r="E66" s="52" t="s">
        <v>209</v>
      </c>
      <c r="F66" s="52" t="s">
        <v>188</v>
      </c>
      <c r="G66" s="52">
        <v>97.88</v>
      </c>
      <c r="H66" s="52">
        <v>0</v>
      </c>
      <c r="I66" s="53">
        <v>3148015000</v>
      </c>
      <c r="J66" s="53">
        <v>298252261</v>
      </c>
      <c r="K66" s="53">
        <v>3446267260.9000001</v>
      </c>
      <c r="L66" s="53">
        <v>165492391</v>
      </c>
      <c r="M66" s="53"/>
    </row>
    <row r="67" spans="1:13" ht="12.75" customHeight="1">
      <c r="A67" s="52">
        <v>62</v>
      </c>
      <c r="B67" s="52" t="s">
        <v>185</v>
      </c>
      <c r="C67" s="52" t="s">
        <v>166</v>
      </c>
      <c r="D67" s="52" t="s">
        <v>265</v>
      </c>
      <c r="E67" s="52" t="s">
        <v>213</v>
      </c>
      <c r="F67" s="52" t="s">
        <v>170</v>
      </c>
      <c r="G67" s="52">
        <v>95.25</v>
      </c>
      <c r="H67" s="52">
        <v>0</v>
      </c>
      <c r="I67" s="53">
        <v>3261257000</v>
      </c>
      <c r="J67" s="53">
        <v>310021133</v>
      </c>
      <c r="K67" s="53">
        <v>3571278132.9000001</v>
      </c>
      <c r="L67" s="53">
        <v>161045671</v>
      </c>
      <c r="M67" s="53"/>
    </row>
    <row r="68" spans="1:13" ht="12.75" customHeight="1">
      <c r="A68" s="52">
        <v>63</v>
      </c>
      <c r="B68" s="52" t="s">
        <v>185</v>
      </c>
      <c r="C68" s="52" t="s">
        <v>266</v>
      </c>
      <c r="D68" s="52" t="s">
        <v>267</v>
      </c>
      <c r="E68" s="52" t="s">
        <v>209</v>
      </c>
      <c r="F68" s="52" t="s">
        <v>188</v>
      </c>
      <c r="G68" s="52">
        <v>97.88</v>
      </c>
      <c r="H68" s="52">
        <v>0</v>
      </c>
      <c r="I68" s="53">
        <v>3148015000</v>
      </c>
      <c r="J68" s="53">
        <v>298252261</v>
      </c>
      <c r="K68" s="53">
        <v>3446267260.9000001</v>
      </c>
      <c r="L68" s="53">
        <v>165492391</v>
      </c>
      <c r="M68" s="53"/>
    </row>
    <row r="69" spans="1:13" ht="12.75" customHeight="1">
      <c r="A69" s="52">
        <v>64</v>
      </c>
      <c r="B69" s="52" t="s">
        <v>185</v>
      </c>
      <c r="C69" s="52" t="s">
        <v>266</v>
      </c>
      <c r="D69" s="52" t="s">
        <v>268</v>
      </c>
      <c r="E69" s="52" t="s">
        <v>211</v>
      </c>
      <c r="F69" s="52" t="s">
        <v>171</v>
      </c>
      <c r="G69" s="52">
        <v>99.46</v>
      </c>
      <c r="H69" s="52">
        <v>0</v>
      </c>
      <c r="I69" s="53">
        <v>3058592000</v>
      </c>
      <c r="J69" s="53">
        <v>289042820</v>
      </c>
      <c r="K69" s="53">
        <v>3347634819.5</v>
      </c>
      <c r="L69" s="53">
        <v>168163805</v>
      </c>
      <c r="M69" s="53"/>
    </row>
    <row r="70" spans="1:13" ht="12.75" customHeight="1">
      <c r="A70" s="54"/>
      <c r="B70" s="55"/>
      <c r="C70" s="54"/>
      <c r="D70" s="54"/>
      <c r="E70" s="54"/>
      <c r="F70" s="54"/>
      <c r="G70" s="54"/>
      <c r="H70" s="54"/>
      <c r="I70" s="54"/>
      <c r="J70" s="54"/>
      <c r="K70" s="54"/>
      <c r="L70" s="53" t="e">
        <v>#N/A</v>
      </c>
      <c r="M70" s="54"/>
    </row>
    <row r="71" spans="1:13" ht="12.75" customHeight="1">
      <c r="A71" s="52">
        <v>1</v>
      </c>
      <c r="B71" s="52" t="s">
        <v>269</v>
      </c>
      <c r="C71" s="52" t="s">
        <v>61</v>
      </c>
      <c r="D71" s="52" t="s">
        <v>270</v>
      </c>
      <c r="E71" s="52" t="s">
        <v>187</v>
      </c>
      <c r="F71" s="52" t="s">
        <v>188</v>
      </c>
      <c r="G71" s="52">
        <v>52.37</v>
      </c>
      <c r="H71" s="52">
        <v>31.36</v>
      </c>
      <c r="I71" s="53">
        <v>2236048000</v>
      </c>
      <c r="J71" s="53">
        <v>209447998</v>
      </c>
      <c r="K71" s="53">
        <v>2445495998</v>
      </c>
      <c r="L71" s="53">
        <v>141568021</v>
      </c>
      <c r="M71" s="53"/>
    </row>
    <row r="72" spans="1:13" ht="18" customHeight="1">
      <c r="A72" s="52">
        <v>2</v>
      </c>
      <c r="B72" s="52" t="s">
        <v>269</v>
      </c>
      <c r="C72" s="52" t="s">
        <v>61</v>
      </c>
      <c r="D72" s="52" t="s">
        <v>271</v>
      </c>
      <c r="E72" s="52" t="s">
        <v>204</v>
      </c>
      <c r="F72" s="52" t="s">
        <v>170</v>
      </c>
      <c r="G72" s="52">
        <v>91.43</v>
      </c>
      <c r="H72" s="52">
        <v>29.53</v>
      </c>
      <c r="I72" s="53">
        <v>3469152000</v>
      </c>
      <c r="J72" s="53">
        <v>326463668</v>
      </c>
      <c r="K72" s="53">
        <v>3795615668</v>
      </c>
      <c r="L72" s="53">
        <v>204515321</v>
      </c>
      <c r="M72" s="53"/>
    </row>
    <row r="73" spans="1:13" ht="12.75" customHeight="1">
      <c r="A73" s="52">
        <v>3</v>
      </c>
      <c r="B73" s="52" t="s">
        <v>269</v>
      </c>
      <c r="C73" s="52" t="s">
        <v>66</v>
      </c>
      <c r="D73" s="52" t="s">
        <v>272</v>
      </c>
      <c r="E73" s="52" t="s">
        <v>196</v>
      </c>
      <c r="F73" s="52" t="s">
        <v>171</v>
      </c>
      <c r="G73" s="52">
        <v>97.17</v>
      </c>
      <c r="H73" s="52">
        <v>0</v>
      </c>
      <c r="I73" s="53">
        <v>3043422000</v>
      </c>
      <c r="J73" s="53">
        <v>287913005</v>
      </c>
      <c r="K73" s="53">
        <v>3331335005</v>
      </c>
      <c r="L73" s="53">
        <v>164291946</v>
      </c>
      <c r="M73" s="53"/>
    </row>
    <row r="74" spans="1:13" ht="12.75" customHeight="1">
      <c r="A74" s="52">
        <v>4</v>
      </c>
      <c r="B74" s="52" t="s">
        <v>269</v>
      </c>
      <c r="C74" s="52" t="s">
        <v>66</v>
      </c>
      <c r="D74" s="52" t="s">
        <v>273</v>
      </c>
      <c r="E74" s="52" t="s">
        <v>201</v>
      </c>
      <c r="F74" s="52" t="s">
        <v>170</v>
      </c>
      <c r="G74" s="52">
        <v>105.65</v>
      </c>
      <c r="H74" s="52">
        <v>0</v>
      </c>
      <c r="I74" s="53">
        <v>3063556000</v>
      </c>
      <c r="J74" s="53">
        <v>288492634</v>
      </c>
      <c r="K74" s="53">
        <v>3352048634</v>
      </c>
      <c r="L74" s="53">
        <v>178629660</v>
      </c>
      <c r="M74" s="53"/>
    </row>
    <row r="75" spans="1:13" ht="12.75" customHeight="1">
      <c r="A75" s="52">
        <v>5</v>
      </c>
      <c r="B75" s="52" t="s">
        <v>269</v>
      </c>
      <c r="C75" s="52" t="s">
        <v>66</v>
      </c>
      <c r="D75" s="52" t="s">
        <v>274</v>
      </c>
      <c r="E75" s="52" t="s">
        <v>275</v>
      </c>
      <c r="F75" s="52" t="s">
        <v>202</v>
      </c>
      <c r="G75" s="52">
        <v>93.48</v>
      </c>
      <c r="H75" s="52">
        <v>0</v>
      </c>
      <c r="I75" s="53">
        <v>3129221000</v>
      </c>
      <c r="J75" s="53">
        <v>297116799</v>
      </c>
      <c r="K75" s="53">
        <v>3426337799</v>
      </c>
      <c r="L75" s="53">
        <v>158053011</v>
      </c>
      <c r="M75" s="53"/>
    </row>
    <row r="76" spans="1:13" ht="12.75" customHeight="1">
      <c r="A76" s="52">
        <v>6</v>
      </c>
      <c r="B76" s="52" t="s">
        <v>269</v>
      </c>
      <c r="C76" s="52" t="s">
        <v>70</v>
      </c>
      <c r="D76" s="52" t="s">
        <v>276</v>
      </c>
      <c r="E76" s="52" t="s">
        <v>196</v>
      </c>
      <c r="F76" s="52" t="s">
        <v>171</v>
      </c>
      <c r="G76" s="52">
        <v>97.17</v>
      </c>
      <c r="H76" s="52">
        <v>0</v>
      </c>
      <c r="I76" s="53">
        <v>3043422000</v>
      </c>
      <c r="J76" s="53">
        <v>287913005</v>
      </c>
      <c r="K76" s="53">
        <v>3331335005</v>
      </c>
      <c r="L76" s="53">
        <v>164291946</v>
      </c>
      <c r="M76" s="53"/>
    </row>
    <row r="77" spans="1:13" ht="12.75" customHeight="1">
      <c r="A77" s="52">
        <v>7</v>
      </c>
      <c r="B77" s="52" t="s">
        <v>269</v>
      </c>
      <c r="C77" s="52" t="s">
        <v>70</v>
      </c>
      <c r="D77" s="52" t="s">
        <v>277</v>
      </c>
      <c r="E77" s="52" t="s">
        <v>196</v>
      </c>
      <c r="F77" s="52" t="s">
        <v>188</v>
      </c>
      <c r="G77" s="52">
        <v>97.17</v>
      </c>
      <c r="H77" s="52">
        <v>0</v>
      </c>
      <c r="I77" s="53">
        <v>3043422000</v>
      </c>
      <c r="J77" s="53">
        <v>287913005</v>
      </c>
      <c r="K77" s="53">
        <v>3331335005</v>
      </c>
      <c r="L77" s="53">
        <v>164291946</v>
      </c>
      <c r="M77" s="53"/>
    </row>
    <row r="78" spans="1:13" ht="12.75" customHeight="1">
      <c r="A78" s="52">
        <v>8</v>
      </c>
      <c r="B78" s="52" t="s">
        <v>269</v>
      </c>
      <c r="C78" s="52" t="s">
        <v>70</v>
      </c>
      <c r="D78" s="52" t="s">
        <v>278</v>
      </c>
      <c r="E78" s="52" t="s">
        <v>201</v>
      </c>
      <c r="F78" s="52" t="s">
        <v>170</v>
      </c>
      <c r="G78" s="52">
        <v>105.65</v>
      </c>
      <c r="H78" s="52">
        <v>0</v>
      </c>
      <c r="I78" s="53">
        <v>3063556000</v>
      </c>
      <c r="J78" s="53">
        <v>288492634</v>
      </c>
      <c r="K78" s="53">
        <v>3352048634</v>
      </c>
      <c r="L78" s="53">
        <v>178629660</v>
      </c>
      <c r="M78" s="53"/>
    </row>
    <row r="79" spans="1:13" ht="12.75" customHeight="1">
      <c r="A79" s="52">
        <v>9</v>
      </c>
      <c r="B79" s="52" t="s">
        <v>269</v>
      </c>
      <c r="C79" s="52" t="s">
        <v>70</v>
      </c>
      <c r="D79" s="52" t="s">
        <v>279</v>
      </c>
      <c r="E79" s="52" t="s">
        <v>204</v>
      </c>
      <c r="F79" s="52" t="s">
        <v>170</v>
      </c>
      <c r="G79" s="52">
        <v>91.43</v>
      </c>
      <c r="H79" s="52">
        <v>0</v>
      </c>
      <c r="I79" s="53">
        <v>2669300000</v>
      </c>
      <c r="J79" s="53">
        <v>251471306</v>
      </c>
      <c r="K79" s="53">
        <v>2920771306</v>
      </c>
      <c r="L79" s="53">
        <v>154586936</v>
      </c>
      <c r="M79" s="53"/>
    </row>
    <row r="80" spans="1:13" ht="12.75" customHeight="1">
      <c r="A80" s="52">
        <v>10</v>
      </c>
      <c r="B80" s="52" t="s">
        <v>269</v>
      </c>
      <c r="C80" s="52" t="s">
        <v>70</v>
      </c>
      <c r="D80" s="52" t="s">
        <v>280</v>
      </c>
      <c r="E80" s="52" t="s">
        <v>275</v>
      </c>
      <c r="F80" s="52" t="s">
        <v>202</v>
      </c>
      <c r="G80" s="52">
        <v>93.48</v>
      </c>
      <c r="H80" s="52">
        <v>0</v>
      </c>
      <c r="I80" s="53">
        <v>3129221000</v>
      </c>
      <c r="J80" s="53">
        <v>297116799</v>
      </c>
      <c r="K80" s="53">
        <v>3426337799</v>
      </c>
      <c r="L80" s="53">
        <v>158053011</v>
      </c>
      <c r="M80" s="53"/>
    </row>
    <row r="81" spans="1:13" ht="12.75" customHeight="1">
      <c r="A81" s="52">
        <v>11</v>
      </c>
      <c r="B81" s="52" t="s">
        <v>269</v>
      </c>
      <c r="C81" s="52" t="s">
        <v>76</v>
      </c>
      <c r="D81" s="52" t="s">
        <v>281</v>
      </c>
      <c r="E81" s="52" t="s">
        <v>221</v>
      </c>
      <c r="F81" s="52" t="s">
        <v>171</v>
      </c>
      <c r="G81" s="52">
        <v>53.18</v>
      </c>
      <c r="H81" s="52">
        <v>0</v>
      </c>
      <c r="I81" s="53">
        <v>1649665000</v>
      </c>
      <c r="J81" s="53">
        <v>155974995</v>
      </c>
      <c r="K81" s="53">
        <v>1805639995</v>
      </c>
      <c r="L81" s="53">
        <v>89915053</v>
      </c>
      <c r="M81" s="53"/>
    </row>
    <row r="82" spans="1:13" ht="12.75" customHeight="1">
      <c r="A82" s="52">
        <v>12</v>
      </c>
      <c r="B82" s="52" t="s">
        <v>269</v>
      </c>
      <c r="C82" s="52" t="s">
        <v>76</v>
      </c>
      <c r="D82" s="52" t="s">
        <v>282</v>
      </c>
      <c r="E82" s="52" t="s">
        <v>209</v>
      </c>
      <c r="F82" s="52" t="s">
        <v>171</v>
      </c>
      <c r="G82" s="52">
        <v>97.88</v>
      </c>
      <c r="H82" s="52">
        <v>0</v>
      </c>
      <c r="I82" s="53">
        <v>3143724000</v>
      </c>
      <c r="J82" s="53">
        <v>297823161</v>
      </c>
      <c r="K82" s="53">
        <v>3441547161</v>
      </c>
      <c r="L82" s="53">
        <v>165492391</v>
      </c>
      <c r="M82" s="53"/>
    </row>
    <row r="83" spans="1:13" ht="12.75" customHeight="1">
      <c r="A83" s="52">
        <v>13</v>
      </c>
      <c r="B83" s="52" t="s">
        <v>269</v>
      </c>
      <c r="C83" s="52" t="s">
        <v>76</v>
      </c>
      <c r="D83" s="52" t="s">
        <v>283</v>
      </c>
      <c r="E83" s="52" t="s">
        <v>218</v>
      </c>
      <c r="F83" s="52" t="s">
        <v>170</v>
      </c>
      <c r="G83" s="52">
        <v>106.45</v>
      </c>
      <c r="H83" s="52">
        <v>0</v>
      </c>
      <c r="I83" s="53">
        <v>3166353000</v>
      </c>
      <c r="J83" s="53">
        <v>298637073</v>
      </c>
      <c r="K83" s="53">
        <v>3464990073</v>
      </c>
      <c r="L83" s="53">
        <v>179982274</v>
      </c>
      <c r="M83" s="53"/>
    </row>
    <row r="84" spans="1:13" ht="12.75" customHeight="1">
      <c r="A84" s="52">
        <v>14</v>
      </c>
      <c r="B84" s="52" t="s">
        <v>269</v>
      </c>
      <c r="C84" s="52" t="s">
        <v>76</v>
      </c>
      <c r="D84" s="52" t="s">
        <v>284</v>
      </c>
      <c r="E84" s="52" t="s">
        <v>213</v>
      </c>
      <c r="F84" s="52" t="s">
        <v>202</v>
      </c>
      <c r="G84" s="52">
        <v>95.25</v>
      </c>
      <c r="H84" s="52">
        <v>0</v>
      </c>
      <c r="I84" s="53">
        <v>3258911000</v>
      </c>
      <c r="J84" s="53">
        <v>309786533</v>
      </c>
      <c r="K84" s="53">
        <v>3568697533</v>
      </c>
      <c r="L84" s="53">
        <v>161045671</v>
      </c>
      <c r="M84" s="53"/>
    </row>
    <row r="85" spans="1:13" ht="12.75" customHeight="1">
      <c r="A85" s="52">
        <v>15</v>
      </c>
      <c r="B85" s="52" t="s">
        <v>269</v>
      </c>
      <c r="C85" s="52" t="s">
        <v>81</v>
      </c>
      <c r="D85" s="52" t="s">
        <v>285</v>
      </c>
      <c r="E85" s="52" t="s">
        <v>221</v>
      </c>
      <c r="F85" s="52" t="s">
        <v>171</v>
      </c>
      <c r="G85" s="52">
        <v>53.18</v>
      </c>
      <c r="H85" s="52">
        <v>0</v>
      </c>
      <c r="I85" s="53">
        <v>1649665000</v>
      </c>
      <c r="J85" s="53">
        <v>155974995</v>
      </c>
      <c r="K85" s="53">
        <v>1805639995</v>
      </c>
      <c r="L85" s="53">
        <v>89915053</v>
      </c>
      <c r="M85" s="53"/>
    </row>
    <row r="86" spans="1:13" ht="12.75" customHeight="1">
      <c r="A86" s="52">
        <v>16</v>
      </c>
      <c r="B86" s="52" t="s">
        <v>269</v>
      </c>
      <c r="C86" s="52" t="s">
        <v>81</v>
      </c>
      <c r="D86" s="52" t="s">
        <v>286</v>
      </c>
      <c r="E86" s="52" t="s">
        <v>209</v>
      </c>
      <c r="F86" s="52" t="s">
        <v>171</v>
      </c>
      <c r="G86" s="52">
        <v>97.88</v>
      </c>
      <c r="H86" s="52">
        <v>0</v>
      </c>
      <c r="I86" s="53">
        <v>3143724000</v>
      </c>
      <c r="J86" s="53">
        <v>297823161</v>
      </c>
      <c r="K86" s="53">
        <v>3441547161</v>
      </c>
      <c r="L86" s="53">
        <v>165492391</v>
      </c>
      <c r="M86" s="53"/>
    </row>
    <row r="87" spans="1:13" ht="12.75" customHeight="1">
      <c r="A87" s="52">
        <v>17</v>
      </c>
      <c r="B87" s="52" t="s">
        <v>269</v>
      </c>
      <c r="C87" s="52" t="s">
        <v>81</v>
      </c>
      <c r="D87" s="52" t="s">
        <v>287</v>
      </c>
      <c r="E87" s="52" t="s">
        <v>221</v>
      </c>
      <c r="F87" s="52" t="s">
        <v>188</v>
      </c>
      <c r="G87" s="52">
        <v>53.18</v>
      </c>
      <c r="H87" s="52">
        <v>0</v>
      </c>
      <c r="I87" s="53">
        <v>1649665000</v>
      </c>
      <c r="J87" s="53">
        <v>155974995</v>
      </c>
      <c r="K87" s="53">
        <v>1805639995</v>
      </c>
      <c r="L87" s="53">
        <v>89915053</v>
      </c>
      <c r="M87" s="53"/>
    </row>
    <row r="88" spans="1:13" ht="12.75" customHeight="1">
      <c r="A88" s="52">
        <v>18</v>
      </c>
      <c r="B88" s="52" t="s">
        <v>269</v>
      </c>
      <c r="C88" s="52" t="s">
        <v>81</v>
      </c>
      <c r="D88" s="52" t="s">
        <v>288</v>
      </c>
      <c r="E88" s="52" t="s">
        <v>224</v>
      </c>
      <c r="F88" s="52" t="s">
        <v>188</v>
      </c>
      <c r="G88" s="52">
        <v>74.25</v>
      </c>
      <c r="H88" s="52">
        <v>0</v>
      </c>
      <c r="I88" s="53">
        <v>2218440000</v>
      </c>
      <c r="J88" s="53">
        <v>209290046</v>
      </c>
      <c r="K88" s="53">
        <v>2427730046</v>
      </c>
      <c r="L88" s="53">
        <v>125539539</v>
      </c>
      <c r="M88" s="53"/>
    </row>
    <row r="89" spans="1:13" ht="12.75" customHeight="1">
      <c r="A89" s="52">
        <v>19</v>
      </c>
      <c r="B89" s="52" t="s">
        <v>269</v>
      </c>
      <c r="C89" s="52" t="s">
        <v>81</v>
      </c>
      <c r="D89" s="52" t="s">
        <v>289</v>
      </c>
      <c r="E89" s="52" t="s">
        <v>218</v>
      </c>
      <c r="F89" s="52" t="s">
        <v>170</v>
      </c>
      <c r="G89" s="52">
        <v>106.45</v>
      </c>
      <c r="H89" s="52">
        <v>0</v>
      </c>
      <c r="I89" s="53">
        <v>3166353000</v>
      </c>
      <c r="J89" s="53">
        <v>298637073</v>
      </c>
      <c r="K89" s="53">
        <v>3464990073</v>
      </c>
      <c r="L89" s="53">
        <v>179982274</v>
      </c>
      <c r="M89" s="53"/>
    </row>
    <row r="90" spans="1:13" ht="12.75" customHeight="1">
      <c r="A90" s="52">
        <v>20</v>
      </c>
      <c r="B90" s="52" t="s">
        <v>269</v>
      </c>
      <c r="C90" s="52" t="s">
        <v>81</v>
      </c>
      <c r="D90" s="52" t="s">
        <v>290</v>
      </c>
      <c r="E90" s="52" t="s">
        <v>213</v>
      </c>
      <c r="F90" s="52" t="s">
        <v>202</v>
      </c>
      <c r="G90" s="52">
        <v>95.25</v>
      </c>
      <c r="H90" s="52">
        <v>0</v>
      </c>
      <c r="I90" s="53">
        <v>3258911000</v>
      </c>
      <c r="J90" s="53">
        <v>309786533</v>
      </c>
      <c r="K90" s="53">
        <v>3568697533</v>
      </c>
      <c r="L90" s="53">
        <v>161045671</v>
      </c>
      <c r="M90" s="53"/>
    </row>
    <row r="91" spans="1:13" ht="12.75" customHeight="1">
      <c r="A91" s="52">
        <v>21</v>
      </c>
      <c r="B91" s="52" t="s">
        <v>269</v>
      </c>
      <c r="C91" s="52" t="s">
        <v>89</v>
      </c>
      <c r="D91" s="52" t="s">
        <v>291</v>
      </c>
      <c r="E91" s="52" t="s">
        <v>221</v>
      </c>
      <c r="F91" s="52" t="s">
        <v>188</v>
      </c>
      <c r="G91" s="52">
        <v>53.18</v>
      </c>
      <c r="H91" s="52">
        <v>0</v>
      </c>
      <c r="I91" s="53">
        <v>1649665000</v>
      </c>
      <c r="J91" s="53">
        <v>155974995</v>
      </c>
      <c r="K91" s="53">
        <v>1805639995</v>
      </c>
      <c r="L91" s="53">
        <v>89915053</v>
      </c>
      <c r="M91" s="53"/>
    </row>
    <row r="92" spans="1:13" ht="12.75" customHeight="1">
      <c r="A92" s="52">
        <v>22</v>
      </c>
      <c r="B92" s="52" t="s">
        <v>269</v>
      </c>
      <c r="C92" s="52" t="s">
        <v>89</v>
      </c>
      <c r="D92" s="52" t="s">
        <v>292</v>
      </c>
      <c r="E92" s="52" t="s">
        <v>218</v>
      </c>
      <c r="F92" s="52" t="s">
        <v>170</v>
      </c>
      <c r="G92" s="52">
        <v>106.45</v>
      </c>
      <c r="H92" s="52">
        <v>0</v>
      </c>
      <c r="I92" s="53">
        <v>3166353000</v>
      </c>
      <c r="J92" s="53">
        <v>298637073</v>
      </c>
      <c r="K92" s="53">
        <v>3464990073</v>
      </c>
      <c r="L92" s="53">
        <v>179982274</v>
      </c>
      <c r="M92" s="53"/>
    </row>
    <row r="93" spans="1:13" ht="12.75" customHeight="1">
      <c r="A93" s="52">
        <v>23</v>
      </c>
      <c r="B93" s="52" t="s">
        <v>269</v>
      </c>
      <c r="C93" s="52" t="s">
        <v>93</v>
      </c>
      <c r="D93" s="52" t="s">
        <v>293</v>
      </c>
      <c r="E93" s="52" t="s">
        <v>221</v>
      </c>
      <c r="F93" s="52" t="s">
        <v>188</v>
      </c>
      <c r="G93" s="52">
        <v>53.18</v>
      </c>
      <c r="H93" s="52">
        <v>0</v>
      </c>
      <c r="I93" s="53">
        <v>1649665000</v>
      </c>
      <c r="J93" s="53">
        <v>155974995</v>
      </c>
      <c r="K93" s="53">
        <v>1805639995</v>
      </c>
      <c r="L93" s="53">
        <v>89915053</v>
      </c>
      <c r="M93" s="53"/>
    </row>
    <row r="94" spans="1:13" ht="12.75" customHeight="1">
      <c r="A94" s="52">
        <v>24</v>
      </c>
      <c r="B94" s="52" t="s">
        <v>269</v>
      </c>
      <c r="C94" s="52" t="s">
        <v>93</v>
      </c>
      <c r="D94" s="52" t="s">
        <v>294</v>
      </c>
      <c r="E94" s="52" t="s">
        <v>218</v>
      </c>
      <c r="F94" s="52" t="s">
        <v>170</v>
      </c>
      <c r="G94" s="52">
        <v>106.45</v>
      </c>
      <c r="H94" s="52">
        <v>0</v>
      </c>
      <c r="I94" s="53">
        <v>3166353000</v>
      </c>
      <c r="J94" s="53">
        <v>298637073</v>
      </c>
      <c r="K94" s="53">
        <v>3464990073</v>
      </c>
      <c r="L94" s="53">
        <v>179982274</v>
      </c>
      <c r="M94" s="53"/>
    </row>
    <row r="95" spans="1:13" ht="12.75" customHeight="1">
      <c r="A95" s="52">
        <v>25</v>
      </c>
      <c r="B95" s="52" t="s">
        <v>269</v>
      </c>
      <c r="C95" s="52" t="s">
        <v>93</v>
      </c>
      <c r="D95" s="52" t="s">
        <v>295</v>
      </c>
      <c r="E95" s="52" t="s">
        <v>296</v>
      </c>
      <c r="F95" s="52" t="s">
        <v>170</v>
      </c>
      <c r="G95" s="52">
        <v>93.09</v>
      </c>
      <c r="H95" s="52">
        <v>0</v>
      </c>
      <c r="I95" s="53">
        <v>2795941000</v>
      </c>
      <c r="J95" s="53">
        <v>263854739</v>
      </c>
      <c r="K95" s="53">
        <v>3059795739</v>
      </c>
      <c r="L95" s="53">
        <v>157393611</v>
      </c>
      <c r="M95" s="53"/>
    </row>
    <row r="96" spans="1:13" ht="12.75" customHeight="1">
      <c r="A96" s="52">
        <v>26</v>
      </c>
      <c r="B96" s="52" t="s">
        <v>269</v>
      </c>
      <c r="C96" s="52" t="s">
        <v>93</v>
      </c>
      <c r="D96" s="52" t="s">
        <v>297</v>
      </c>
      <c r="E96" s="52" t="s">
        <v>213</v>
      </c>
      <c r="F96" s="52" t="s">
        <v>202</v>
      </c>
      <c r="G96" s="52">
        <v>95.25</v>
      </c>
      <c r="H96" s="52">
        <v>0</v>
      </c>
      <c r="I96" s="53">
        <v>3258911000</v>
      </c>
      <c r="J96" s="53">
        <v>309786533</v>
      </c>
      <c r="K96" s="53">
        <v>3568697533</v>
      </c>
      <c r="L96" s="53">
        <v>161045671</v>
      </c>
      <c r="M96" s="53"/>
    </row>
    <row r="97" spans="1:13" ht="12.75" customHeight="1">
      <c r="A97" s="52">
        <v>27</v>
      </c>
      <c r="B97" s="52" t="s">
        <v>269</v>
      </c>
      <c r="C97" s="52" t="s">
        <v>100</v>
      </c>
      <c r="D97" s="52" t="s">
        <v>298</v>
      </c>
      <c r="E97" s="52" t="s">
        <v>221</v>
      </c>
      <c r="F97" s="52" t="s">
        <v>188</v>
      </c>
      <c r="G97" s="52">
        <v>53.18</v>
      </c>
      <c r="H97" s="52">
        <v>0</v>
      </c>
      <c r="I97" s="53">
        <v>1649665000</v>
      </c>
      <c r="J97" s="53">
        <v>155974995</v>
      </c>
      <c r="K97" s="53">
        <v>1805639995</v>
      </c>
      <c r="L97" s="53">
        <v>89915053</v>
      </c>
      <c r="M97" s="53"/>
    </row>
    <row r="98" spans="1:13" ht="12.75" customHeight="1">
      <c r="A98" s="52">
        <v>28</v>
      </c>
      <c r="B98" s="52" t="s">
        <v>269</v>
      </c>
      <c r="C98" s="52" t="s">
        <v>100</v>
      </c>
      <c r="D98" s="52" t="s">
        <v>299</v>
      </c>
      <c r="E98" s="52" t="s">
        <v>216</v>
      </c>
      <c r="F98" s="52" t="s">
        <v>170</v>
      </c>
      <c r="G98" s="52">
        <v>54.49</v>
      </c>
      <c r="H98" s="52">
        <v>0</v>
      </c>
      <c r="I98" s="53">
        <v>1552631000</v>
      </c>
      <c r="J98" s="53">
        <v>146050104</v>
      </c>
      <c r="K98" s="53">
        <v>1698681104</v>
      </c>
      <c r="L98" s="53">
        <v>92129959</v>
      </c>
      <c r="M98" s="53"/>
    </row>
    <row r="99" spans="1:13" ht="12.75" customHeight="1">
      <c r="A99" s="52">
        <v>29</v>
      </c>
      <c r="B99" s="52" t="s">
        <v>269</v>
      </c>
      <c r="C99" s="52" t="s">
        <v>100</v>
      </c>
      <c r="D99" s="52" t="s">
        <v>300</v>
      </c>
      <c r="E99" s="52" t="s">
        <v>296</v>
      </c>
      <c r="F99" s="52" t="s">
        <v>170</v>
      </c>
      <c r="G99" s="52">
        <v>93.09</v>
      </c>
      <c r="H99" s="52">
        <v>0</v>
      </c>
      <c r="I99" s="53">
        <v>2795941000</v>
      </c>
      <c r="J99" s="53">
        <v>263854739</v>
      </c>
      <c r="K99" s="53">
        <v>3059795739</v>
      </c>
      <c r="L99" s="53">
        <v>157393611</v>
      </c>
      <c r="M99" s="53"/>
    </row>
    <row r="100" spans="1:13" ht="12.75" customHeight="1">
      <c r="A100" s="52">
        <v>30</v>
      </c>
      <c r="B100" s="52" t="s">
        <v>269</v>
      </c>
      <c r="C100" s="52" t="s">
        <v>100</v>
      </c>
      <c r="D100" s="52" t="s">
        <v>301</v>
      </c>
      <c r="E100" s="52" t="s">
        <v>209</v>
      </c>
      <c r="F100" s="52" t="s">
        <v>171</v>
      </c>
      <c r="G100" s="52">
        <v>97.88</v>
      </c>
      <c r="H100" s="52">
        <v>0</v>
      </c>
      <c r="I100" s="53">
        <v>3063107000</v>
      </c>
      <c r="J100" s="53">
        <v>289761461</v>
      </c>
      <c r="K100" s="53">
        <v>3352868461</v>
      </c>
      <c r="L100" s="53">
        <v>165492391</v>
      </c>
      <c r="M100" s="53"/>
    </row>
    <row r="101" spans="1:13" ht="12.75" customHeight="1">
      <c r="A101" s="52">
        <v>31</v>
      </c>
      <c r="B101" s="52" t="s">
        <v>269</v>
      </c>
      <c r="C101" s="52" t="s">
        <v>100</v>
      </c>
      <c r="D101" s="52" t="s">
        <v>302</v>
      </c>
      <c r="E101" s="52" t="s">
        <v>209</v>
      </c>
      <c r="F101" s="52" t="s">
        <v>188</v>
      </c>
      <c r="G101" s="52">
        <v>97.88</v>
      </c>
      <c r="H101" s="52">
        <v>0</v>
      </c>
      <c r="I101" s="53">
        <v>3063107000</v>
      </c>
      <c r="J101" s="53">
        <v>289761461</v>
      </c>
      <c r="K101" s="53">
        <v>3352868461</v>
      </c>
      <c r="L101" s="53">
        <v>165492391</v>
      </c>
      <c r="M101" s="53"/>
    </row>
    <row r="102" spans="1:13" ht="12.75" customHeight="1">
      <c r="A102" s="52">
        <v>32</v>
      </c>
      <c r="B102" s="52" t="s">
        <v>269</v>
      </c>
      <c r="C102" s="52" t="s">
        <v>100</v>
      </c>
      <c r="D102" s="52" t="s">
        <v>303</v>
      </c>
      <c r="E102" s="52" t="s">
        <v>296</v>
      </c>
      <c r="F102" s="52" t="s">
        <v>170</v>
      </c>
      <c r="G102" s="52">
        <v>93.09</v>
      </c>
      <c r="H102" s="52">
        <v>0</v>
      </c>
      <c r="I102" s="53">
        <v>2715324000</v>
      </c>
      <c r="J102" s="53">
        <v>255793039</v>
      </c>
      <c r="K102" s="53">
        <v>2971117039</v>
      </c>
      <c r="L102" s="53">
        <v>157393611</v>
      </c>
      <c r="M102" s="53"/>
    </row>
    <row r="103" spans="1:13" ht="12.75" customHeight="1">
      <c r="A103" s="52">
        <v>33</v>
      </c>
      <c r="B103" s="52" t="s">
        <v>269</v>
      </c>
      <c r="C103" s="52" t="s">
        <v>100</v>
      </c>
      <c r="D103" s="52" t="s">
        <v>304</v>
      </c>
      <c r="E103" s="52" t="s">
        <v>213</v>
      </c>
      <c r="F103" s="52" t="s">
        <v>202</v>
      </c>
      <c r="G103" s="52">
        <v>95.25</v>
      </c>
      <c r="H103" s="52">
        <v>0</v>
      </c>
      <c r="I103" s="53">
        <v>3178295000</v>
      </c>
      <c r="J103" s="53">
        <v>301724933</v>
      </c>
      <c r="K103" s="53">
        <v>3480019933</v>
      </c>
      <c r="L103" s="53">
        <v>161045671</v>
      </c>
      <c r="M103" s="53"/>
    </row>
    <row r="104" spans="1:13" ht="12.75" customHeight="1">
      <c r="A104" s="52">
        <v>34</v>
      </c>
      <c r="B104" s="52" t="s">
        <v>269</v>
      </c>
      <c r="C104" s="52" t="s">
        <v>107</v>
      </c>
      <c r="D104" s="52" t="s">
        <v>305</v>
      </c>
      <c r="E104" s="52" t="s">
        <v>221</v>
      </c>
      <c r="F104" s="52" t="s">
        <v>171</v>
      </c>
      <c r="G104" s="52">
        <v>53.18</v>
      </c>
      <c r="H104" s="52">
        <v>0</v>
      </c>
      <c r="I104" s="53">
        <v>1649665000</v>
      </c>
      <c r="J104" s="53">
        <v>155974995</v>
      </c>
      <c r="K104" s="53">
        <v>1805639995</v>
      </c>
      <c r="L104" s="53">
        <v>89915053</v>
      </c>
      <c r="M104" s="53"/>
    </row>
    <row r="105" spans="1:13" ht="12.75" customHeight="1">
      <c r="A105" s="52">
        <v>35</v>
      </c>
      <c r="B105" s="52" t="s">
        <v>269</v>
      </c>
      <c r="C105" s="52" t="s">
        <v>107</v>
      </c>
      <c r="D105" s="52" t="s">
        <v>306</v>
      </c>
      <c r="E105" s="52" t="s">
        <v>209</v>
      </c>
      <c r="F105" s="52" t="s">
        <v>171</v>
      </c>
      <c r="G105" s="52">
        <v>97.88</v>
      </c>
      <c r="H105" s="52">
        <v>0</v>
      </c>
      <c r="I105" s="53">
        <v>3143724000</v>
      </c>
      <c r="J105" s="53">
        <v>297823161</v>
      </c>
      <c r="K105" s="53">
        <v>3441547161</v>
      </c>
      <c r="L105" s="53">
        <v>165492391</v>
      </c>
      <c r="M105" s="53"/>
    </row>
    <row r="106" spans="1:13" ht="12.75" customHeight="1">
      <c r="A106" s="52">
        <v>36</v>
      </c>
      <c r="B106" s="52" t="s">
        <v>269</v>
      </c>
      <c r="C106" s="52" t="s">
        <v>107</v>
      </c>
      <c r="D106" s="52" t="s">
        <v>307</v>
      </c>
      <c r="E106" s="52" t="s">
        <v>221</v>
      </c>
      <c r="F106" s="52" t="s">
        <v>188</v>
      </c>
      <c r="G106" s="52">
        <v>53.18</v>
      </c>
      <c r="H106" s="52">
        <v>0</v>
      </c>
      <c r="I106" s="53">
        <v>1649665000</v>
      </c>
      <c r="J106" s="53">
        <v>155974995</v>
      </c>
      <c r="K106" s="53">
        <v>1805639995</v>
      </c>
      <c r="L106" s="53">
        <v>89915053</v>
      </c>
      <c r="M106" s="53"/>
    </row>
    <row r="107" spans="1:13" ht="12.75" customHeight="1">
      <c r="A107" s="52">
        <v>37</v>
      </c>
      <c r="B107" s="52" t="s">
        <v>269</v>
      </c>
      <c r="C107" s="52" t="s">
        <v>107</v>
      </c>
      <c r="D107" s="52" t="s">
        <v>308</v>
      </c>
      <c r="E107" s="52" t="s">
        <v>224</v>
      </c>
      <c r="F107" s="52" t="s">
        <v>188</v>
      </c>
      <c r="G107" s="52">
        <v>74.25</v>
      </c>
      <c r="H107" s="52">
        <v>0</v>
      </c>
      <c r="I107" s="53">
        <v>2218440000</v>
      </c>
      <c r="J107" s="53">
        <v>209290046</v>
      </c>
      <c r="K107" s="53">
        <v>2427730046</v>
      </c>
      <c r="L107" s="53">
        <v>125539539</v>
      </c>
      <c r="M107" s="53"/>
    </row>
    <row r="108" spans="1:13" ht="12.75" customHeight="1">
      <c r="A108" s="52">
        <v>38</v>
      </c>
      <c r="B108" s="52" t="s">
        <v>269</v>
      </c>
      <c r="C108" s="52" t="s">
        <v>107</v>
      </c>
      <c r="D108" s="52" t="s">
        <v>309</v>
      </c>
      <c r="E108" s="52" t="s">
        <v>218</v>
      </c>
      <c r="F108" s="52" t="s">
        <v>170</v>
      </c>
      <c r="G108" s="52">
        <v>106.45</v>
      </c>
      <c r="H108" s="52">
        <v>0</v>
      </c>
      <c r="I108" s="53">
        <v>3166353000</v>
      </c>
      <c r="J108" s="53">
        <v>298637073</v>
      </c>
      <c r="K108" s="53">
        <v>3464990073</v>
      </c>
      <c r="L108" s="53">
        <v>179982274</v>
      </c>
      <c r="M108" s="53"/>
    </row>
    <row r="109" spans="1:13" ht="12.75" customHeight="1">
      <c r="A109" s="52">
        <v>39</v>
      </c>
      <c r="B109" s="52" t="s">
        <v>269</v>
      </c>
      <c r="C109" s="52" t="s">
        <v>107</v>
      </c>
      <c r="D109" s="52" t="s">
        <v>310</v>
      </c>
      <c r="E109" s="52" t="s">
        <v>216</v>
      </c>
      <c r="F109" s="52" t="s">
        <v>170</v>
      </c>
      <c r="G109" s="52">
        <v>54.49</v>
      </c>
      <c r="H109" s="52">
        <v>0</v>
      </c>
      <c r="I109" s="53">
        <v>1552631000</v>
      </c>
      <c r="J109" s="53">
        <v>146050104</v>
      </c>
      <c r="K109" s="53">
        <v>1698681104</v>
      </c>
      <c r="L109" s="53">
        <v>92129959</v>
      </c>
      <c r="M109" s="53"/>
    </row>
    <row r="110" spans="1:13" ht="12.75" customHeight="1">
      <c r="A110" s="52">
        <v>40</v>
      </c>
      <c r="B110" s="52" t="s">
        <v>269</v>
      </c>
      <c r="C110" s="52" t="s">
        <v>107</v>
      </c>
      <c r="D110" s="52" t="s">
        <v>311</v>
      </c>
      <c r="E110" s="52" t="s">
        <v>296</v>
      </c>
      <c r="F110" s="52" t="s">
        <v>170</v>
      </c>
      <c r="G110" s="52">
        <v>93.09</v>
      </c>
      <c r="H110" s="52">
        <v>0</v>
      </c>
      <c r="I110" s="53">
        <v>2795941000</v>
      </c>
      <c r="J110" s="53">
        <v>263854739</v>
      </c>
      <c r="K110" s="53">
        <v>3059795739</v>
      </c>
      <c r="L110" s="53">
        <v>157393611</v>
      </c>
      <c r="M110" s="53"/>
    </row>
    <row r="111" spans="1:13" ht="12.75" customHeight="1">
      <c r="A111" s="52">
        <v>41</v>
      </c>
      <c r="B111" s="52" t="s">
        <v>269</v>
      </c>
      <c r="C111" s="52" t="s">
        <v>116</v>
      </c>
      <c r="D111" s="52" t="s">
        <v>312</v>
      </c>
      <c r="E111" s="52" t="s">
        <v>209</v>
      </c>
      <c r="F111" s="52" t="s">
        <v>171</v>
      </c>
      <c r="G111" s="52">
        <v>97.88</v>
      </c>
      <c r="H111" s="52">
        <v>0</v>
      </c>
      <c r="I111" s="53">
        <v>3143724000</v>
      </c>
      <c r="J111" s="53">
        <v>297823161</v>
      </c>
      <c r="K111" s="53">
        <v>3441547161</v>
      </c>
      <c r="L111" s="53">
        <v>165492391</v>
      </c>
      <c r="M111" s="53"/>
    </row>
    <row r="112" spans="1:13" ht="12.75" customHeight="1">
      <c r="A112" s="52">
        <v>42</v>
      </c>
      <c r="B112" s="52" t="s">
        <v>269</v>
      </c>
      <c r="C112" s="52" t="s">
        <v>116</v>
      </c>
      <c r="D112" s="52" t="s">
        <v>313</v>
      </c>
      <c r="E112" s="52" t="s">
        <v>216</v>
      </c>
      <c r="F112" s="52" t="s">
        <v>170</v>
      </c>
      <c r="G112" s="52">
        <v>54.49</v>
      </c>
      <c r="H112" s="52">
        <v>0</v>
      </c>
      <c r="I112" s="53">
        <v>1552631000</v>
      </c>
      <c r="J112" s="53">
        <v>146050104</v>
      </c>
      <c r="K112" s="53">
        <v>1698681104</v>
      </c>
      <c r="L112" s="53">
        <v>92129959</v>
      </c>
      <c r="M112" s="53"/>
    </row>
    <row r="113" spans="1:13" ht="12.75" customHeight="1">
      <c r="A113" s="52">
        <v>43</v>
      </c>
      <c r="B113" s="52" t="s">
        <v>269</v>
      </c>
      <c r="C113" s="52" t="s">
        <v>116</v>
      </c>
      <c r="D113" s="52" t="s">
        <v>314</v>
      </c>
      <c r="E113" s="52" t="s">
        <v>213</v>
      </c>
      <c r="F113" s="52" t="s">
        <v>202</v>
      </c>
      <c r="G113" s="52">
        <v>95.25</v>
      </c>
      <c r="H113" s="52">
        <v>0</v>
      </c>
      <c r="I113" s="53">
        <v>3258911000</v>
      </c>
      <c r="J113" s="53">
        <v>309786533</v>
      </c>
      <c r="K113" s="53">
        <v>3568697533</v>
      </c>
      <c r="L113" s="53">
        <v>161045671</v>
      </c>
      <c r="M113" s="53"/>
    </row>
    <row r="114" spans="1:13" ht="12.75" customHeight="1">
      <c r="A114" s="52">
        <v>44</v>
      </c>
      <c r="B114" s="52" t="s">
        <v>269</v>
      </c>
      <c r="C114" s="52" t="s">
        <v>121</v>
      </c>
      <c r="D114" s="52" t="s">
        <v>315</v>
      </c>
      <c r="E114" s="52" t="s">
        <v>221</v>
      </c>
      <c r="F114" s="52" t="s">
        <v>188</v>
      </c>
      <c r="G114" s="52">
        <v>53.18</v>
      </c>
      <c r="H114" s="52">
        <v>0</v>
      </c>
      <c r="I114" s="53">
        <v>1622793000</v>
      </c>
      <c r="J114" s="53">
        <v>153287795</v>
      </c>
      <c r="K114" s="53">
        <v>1776080795</v>
      </c>
      <c r="L114" s="53">
        <v>89915053</v>
      </c>
      <c r="M114" s="53"/>
    </row>
    <row r="115" spans="1:13" ht="12.75" customHeight="1">
      <c r="A115" s="52">
        <v>45</v>
      </c>
      <c r="B115" s="52" t="s">
        <v>269</v>
      </c>
      <c r="C115" s="52" t="s">
        <v>121</v>
      </c>
      <c r="D115" s="52" t="s">
        <v>316</v>
      </c>
      <c r="E115" s="52" t="s">
        <v>213</v>
      </c>
      <c r="F115" s="52" t="s">
        <v>202</v>
      </c>
      <c r="G115" s="52">
        <v>95.25</v>
      </c>
      <c r="H115" s="52">
        <v>0</v>
      </c>
      <c r="I115" s="53">
        <v>3232039000</v>
      </c>
      <c r="J115" s="53">
        <v>307099333</v>
      </c>
      <c r="K115" s="53">
        <v>3539138333</v>
      </c>
      <c r="L115" s="53">
        <v>161045671</v>
      </c>
      <c r="M115" s="53"/>
    </row>
    <row r="116" spans="1:13" ht="12.75" customHeight="1">
      <c r="A116" s="52">
        <v>46</v>
      </c>
      <c r="B116" s="52" t="s">
        <v>269</v>
      </c>
      <c r="C116" s="52" t="s">
        <v>125</v>
      </c>
      <c r="D116" s="52" t="s">
        <v>317</v>
      </c>
      <c r="E116" s="52" t="s">
        <v>213</v>
      </c>
      <c r="F116" s="52" t="s">
        <v>202</v>
      </c>
      <c r="G116" s="52">
        <v>95.25</v>
      </c>
      <c r="H116" s="52">
        <v>0</v>
      </c>
      <c r="I116" s="53">
        <v>3232039000</v>
      </c>
      <c r="J116" s="53">
        <v>307099333</v>
      </c>
      <c r="K116" s="53">
        <v>3539138333</v>
      </c>
      <c r="L116" s="53">
        <v>161045671</v>
      </c>
      <c r="M116" s="53"/>
    </row>
    <row r="117" spans="1:13" ht="12.75" customHeight="1">
      <c r="A117" s="52">
        <v>47</v>
      </c>
      <c r="B117" s="52" t="s">
        <v>269</v>
      </c>
      <c r="C117" s="52" t="s">
        <v>127</v>
      </c>
      <c r="D117" s="52" t="s">
        <v>318</v>
      </c>
      <c r="E117" s="52" t="s">
        <v>221</v>
      </c>
      <c r="F117" s="52" t="s">
        <v>188</v>
      </c>
      <c r="G117" s="52">
        <v>53.18</v>
      </c>
      <c r="H117" s="52">
        <v>0</v>
      </c>
      <c r="I117" s="53">
        <v>1622793000</v>
      </c>
      <c r="J117" s="53">
        <v>153287795</v>
      </c>
      <c r="K117" s="53">
        <v>1776080795</v>
      </c>
      <c r="L117" s="53">
        <v>89915053</v>
      </c>
      <c r="M117" s="53"/>
    </row>
    <row r="118" spans="1:13" ht="12.75" customHeight="1">
      <c r="A118" s="52">
        <v>48</v>
      </c>
      <c r="B118" s="52" t="s">
        <v>269</v>
      </c>
      <c r="C118" s="52" t="s">
        <v>127</v>
      </c>
      <c r="D118" s="52" t="s">
        <v>319</v>
      </c>
      <c r="E118" s="52" t="s">
        <v>213</v>
      </c>
      <c r="F118" s="52" t="s">
        <v>202</v>
      </c>
      <c r="G118" s="52">
        <v>95.25</v>
      </c>
      <c r="H118" s="52">
        <v>0</v>
      </c>
      <c r="I118" s="53">
        <v>3232039000</v>
      </c>
      <c r="J118" s="53">
        <v>307099333</v>
      </c>
      <c r="K118" s="53">
        <v>3539138333</v>
      </c>
      <c r="L118" s="53">
        <v>161045671</v>
      </c>
      <c r="M118" s="53"/>
    </row>
    <row r="119" spans="1:13" ht="12.75" customHeight="1">
      <c r="A119" s="52">
        <v>49</v>
      </c>
      <c r="B119" s="52" t="s">
        <v>269</v>
      </c>
      <c r="C119" s="52" t="s">
        <v>133</v>
      </c>
      <c r="D119" s="52" t="s">
        <v>320</v>
      </c>
      <c r="E119" s="52" t="s">
        <v>224</v>
      </c>
      <c r="F119" s="52" t="s">
        <v>188</v>
      </c>
      <c r="G119" s="52">
        <v>74.25</v>
      </c>
      <c r="H119" s="52">
        <v>0</v>
      </c>
      <c r="I119" s="53">
        <v>2164695000</v>
      </c>
      <c r="J119" s="53">
        <v>203915546</v>
      </c>
      <c r="K119" s="53">
        <v>2368610546</v>
      </c>
      <c r="L119" s="53">
        <v>125539539</v>
      </c>
      <c r="M119" s="53"/>
    </row>
    <row r="120" spans="1:13" ht="12.75" customHeight="1">
      <c r="A120" s="52">
        <v>50</v>
      </c>
      <c r="B120" s="52" t="s">
        <v>269</v>
      </c>
      <c r="C120" s="52" t="s">
        <v>133</v>
      </c>
      <c r="D120" s="52" t="s">
        <v>321</v>
      </c>
      <c r="E120" s="52" t="s">
        <v>218</v>
      </c>
      <c r="F120" s="52" t="s">
        <v>170</v>
      </c>
      <c r="G120" s="52">
        <v>106.45</v>
      </c>
      <c r="H120" s="52">
        <v>0</v>
      </c>
      <c r="I120" s="53">
        <v>3112608000</v>
      </c>
      <c r="J120" s="53">
        <v>293262573</v>
      </c>
      <c r="K120" s="53">
        <v>3405870573</v>
      </c>
      <c r="L120" s="53">
        <v>179982274</v>
      </c>
      <c r="M120" s="53"/>
    </row>
    <row r="121" spans="1:13" ht="12.75" customHeight="1">
      <c r="A121" s="52">
        <v>51</v>
      </c>
      <c r="B121" s="52" t="s">
        <v>269</v>
      </c>
      <c r="C121" s="52" t="s">
        <v>133</v>
      </c>
      <c r="D121" s="52" t="s">
        <v>322</v>
      </c>
      <c r="E121" s="52" t="s">
        <v>213</v>
      </c>
      <c r="F121" s="52" t="s">
        <v>202</v>
      </c>
      <c r="G121" s="52">
        <v>95.25</v>
      </c>
      <c r="H121" s="52">
        <v>0</v>
      </c>
      <c r="I121" s="53">
        <v>3205167000</v>
      </c>
      <c r="J121" s="53">
        <v>304412133</v>
      </c>
      <c r="K121" s="53">
        <v>3509579133</v>
      </c>
      <c r="L121" s="53">
        <v>161045671</v>
      </c>
      <c r="M121" s="53"/>
    </row>
    <row r="122" spans="1:13" ht="12.75" customHeight="1">
      <c r="A122" s="52">
        <v>52</v>
      </c>
      <c r="B122" s="52" t="s">
        <v>269</v>
      </c>
      <c r="C122" s="52" t="s">
        <v>137</v>
      </c>
      <c r="D122" s="52" t="s">
        <v>323</v>
      </c>
      <c r="E122" s="52" t="s">
        <v>221</v>
      </c>
      <c r="F122" s="52" t="s">
        <v>188</v>
      </c>
      <c r="G122" s="52">
        <v>53.18</v>
      </c>
      <c r="H122" s="52">
        <v>0</v>
      </c>
      <c r="I122" s="53">
        <v>1595921000</v>
      </c>
      <c r="J122" s="53">
        <v>150600595</v>
      </c>
      <c r="K122" s="53">
        <v>1746521595</v>
      </c>
      <c r="L122" s="53">
        <v>89915053</v>
      </c>
      <c r="M122" s="53"/>
    </row>
    <row r="123" spans="1:13" ht="12.75" customHeight="1">
      <c r="A123" s="52">
        <v>53</v>
      </c>
      <c r="B123" s="52" t="s">
        <v>269</v>
      </c>
      <c r="C123" s="52" t="s">
        <v>141</v>
      </c>
      <c r="D123" s="52" t="s">
        <v>324</v>
      </c>
      <c r="E123" s="52" t="s">
        <v>209</v>
      </c>
      <c r="F123" s="52" t="s">
        <v>171</v>
      </c>
      <c r="G123" s="52">
        <v>97.88</v>
      </c>
      <c r="H123" s="52">
        <v>0</v>
      </c>
      <c r="I123" s="53">
        <v>3089979000</v>
      </c>
      <c r="J123" s="53">
        <v>292448661</v>
      </c>
      <c r="K123" s="53">
        <v>3382427661</v>
      </c>
      <c r="L123" s="53">
        <v>165492391</v>
      </c>
      <c r="M123" s="53"/>
    </row>
    <row r="124" spans="1:13" ht="12.75" customHeight="1">
      <c r="A124" s="52">
        <v>54</v>
      </c>
      <c r="B124" s="52" t="s">
        <v>269</v>
      </c>
      <c r="C124" s="52" t="s">
        <v>141</v>
      </c>
      <c r="D124" s="52" t="s">
        <v>325</v>
      </c>
      <c r="E124" s="52" t="s">
        <v>221</v>
      </c>
      <c r="F124" s="52" t="s">
        <v>188</v>
      </c>
      <c r="G124" s="52">
        <v>53.18</v>
      </c>
      <c r="H124" s="52">
        <v>0</v>
      </c>
      <c r="I124" s="53">
        <v>1595921000</v>
      </c>
      <c r="J124" s="53">
        <v>150600595</v>
      </c>
      <c r="K124" s="53">
        <v>1746521595</v>
      </c>
      <c r="L124" s="53">
        <v>89915053</v>
      </c>
      <c r="M124" s="53"/>
    </row>
    <row r="125" spans="1:13" ht="12.75" customHeight="1">
      <c r="A125" s="52">
        <v>55</v>
      </c>
      <c r="B125" s="52" t="s">
        <v>269</v>
      </c>
      <c r="C125" s="52" t="s">
        <v>141</v>
      </c>
      <c r="D125" s="52" t="s">
        <v>326</v>
      </c>
      <c r="E125" s="52" t="s">
        <v>218</v>
      </c>
      <c r="F125" s="52" t="s">
        <v>170</v>
      </c>
      <c r="G125" s="52">
        <v>106.45</v>
      </c>
      <c r="H125" s="52">
        <v>0</v>
      </c>
      <c r="I125" s="53">
        <v>3112608000</v>
      </c>
      <c r="J125" s="53">
        <v>293262573</v>
      </c>
      <c r="K125" s="53">
        <v>3405870573</v>
      </c>
      <c r="L125" s="53">
        <v>179982274</v>
      </c>
      <c r="M125" s="53"/>
    </row>
    <row r="126" spans="1:13" ht="12.75" customHeight="1">
      <c r="A126" s="52">
        <v>56</v>
      </c>
      <c r="B126" s="52" t="s">
        <v>269</v>
      </c>
      <c r="C126" s="52" t="s">
        <v>145</v>
      </c>
      <c r="D126" s="52" t="s">
        <v>327</v>
      </c>
      <c r="E126" s="52" t="s">
        <v>221</v>
      </c>
      <c r="F126" s="52" t="s">
        <v>171</v>
      </c>
      <c r="G126" s="52">
        <v>53.18</v>
      </c>
      <c r="H126" s="52">
        <v>0</v>
      </c>
      <c r="I126" s="53">
        <v>1595921000</v>
      </c>
      <c r="J126" s="53">
        <v>150600595</v>
      </c>
      <c r="K126" s="53">
        <v>1746521595</v>
      </c>
      <c r="L126" s="53">
        <v>89915053</v>
      </c>
      <c r="M126" s="53"/>
    </row>
    <row r="127" spans="1:13" ht="12.75" customHeight="1">
      <c r="A127" s="52">
        <v>57</v>
      </c>
      <c r="B127" s="52" t="s">
        <v>269</v>
      </c>
      <c r="C127" s="52" t="s">
        <v>145</v>
      </c>
      <c r="D127" s="52" t="s">
        <v>328</v>
      </c>
      <c r="E127" s="52" t="s">
        <v>209</v>
      </c>
      <c r="F127" s="52" t="s">
        <v>171</v>
      </c>
      <c r="G127" s="52">
        <v>97.88</v>
      </c>
      <c r="H127" s="52">
        <v>0</v>
      </c>
      <c r="I127" s="53">
        <v>3089979000</v>
      </c>
      <c r="J127" s="53">
        <v>292448661</v>
      </c>
      <c r="K127" s="53">
        <v>3382427661</v>
      </c>
      <c r="L127" s="53">
        <v>165492391</v>
      </c>
      <c r="M127" s="53"/>
    </row>
    <row r="128" spans="1:13" ht="12.75" customHeight="1">
      <c r="A128" s="52">
        <v>58</v>
      </c>
      <c r="B128" s="52" t="s">
        <v>269</v>
      </c>
      <c r="C128" s="52" t="s">
        <v>145</v>
      </c>
      <c r="D128" s="52" t="s">
        <v>329</v>
      </c>
      <c r="E128" s="52" t="s">
        <v>221</v>
      </c>
      <c r="F128" s="52" t="s">
        <v>188</v>
      </c>
      <c r="G128" s="52">
        <v>53.18</v>
      </c>
      <c r="H128" s="52">
        <v>0</v>
      </c>
      <c r="I128" s="53">
        <v>1595921000</v>
      </c>
      <c r="J128" s="53">
        <v>150600595</v>
      </c>
      <c r="K128" s="53">
        <v>1746521595</v>
      </c>
      <c r="L128" s="53">
        <v>89915053</v>
      </c>
      <c r="M128" s="53"/>
    </row>
    <row r="129" spans="1:13" ht="12.75" customHeight="1">
      <c r="A129" s="52">
        <v>59</v>
      </c>
      <c r="B129" s="52" t="s">
        <v>269</v>
      </c>
      <c r="C129" s="52" t="s">
        <v>145</v>
      </c>
      <c r="D129" s="52" t="s">
        <v>330</v>
      </c>
      <c r="E129" s="52" t="s">
        <v>218</v>
      </c>
      <c r="F129" s="52" t="s">
        <v>170</v>
      </c>
      <c r="G129" s="52">
        <v>106.45</v>
      </c>
      <c r="H129" s="52">
        <v>0</v>
      </c>
      <c r="I129" s="53">
        <v>3112608000</v>
      </c>
      <c r="J129" s="53">
        <v>293262573</v>
      </c>
      <c r="K129" s="53">
        <v>3405870573</v>
      </c>
      <c r="L129" s="53">
        <v>179982274</v>
      </c>
      <c r="M129" s="53"/>
    </row>
    <row r="130" spans="1:13" ht="12.75" customHeight="1">
      <c r="A130" s="52">
        <v>60</v>
      </c>
      <c r="B130" s="52" t="s">
        <v>269</v>
      </c>
      <c r="C130" s="52" t="s">
        <v>149</v>
      </c>
      <c r="D130" s="52" t="s">
        <v>331</v>
      </c>
      <c r="E130" s="52" t="s">
        <v>221</v>
      </c>
      <c r="F130" s="52" t="s">
        <v>171</v>
      </c>
      <c r="G130" s="52">
        <v>53.18</v>
      </c>
      <c r="H130" s="52">
        <v>0</v>
      </c>
      <c r="I130" s="53">
        <v>1595921000</v>
      </c>
      <c r="J130" s="53">
        <v>150600595</v>
      </c>
      <c r="K130" s="53">
        <v>1746521595</v>
      </c>
      <c r="L130" s="53">
        <v>89915053</v>
      </c>
      <c r="M130" s="53"/>
    </row>
    <row r="131" spans="1:13" ht="12.75" customHeight="1">
      <c r="A131" s="52">
        <v>61</v>
      </c>
      <c r="B131" s="52" t="s">
        <v>269</v>
      </c>
      <c r="C131" s="52" t="s">
        <v>149</v>
      </c>
      <c r="D131" s="52" t="s">
        <v>332</v>
      </c>
      <c r="E131" s="52" t="s">
        <v>209</v>
      </c>
      <c r="F131" s="52" t="s">
        <v>171</v>
      </c>
      <c r="G131" s="52">
        <v>97.88</v>
      </c>
      <c r="H131" s="52">
        <v>0</v>
      </c>
      <c r="I131" s="53">
        <v>3089979000</v>
      </c>
      <c r="J131" s="53">
        <v>292448661</v>
      </c>
      <c r="K131" s="53">
        <v>3382427661</v>
      </c>
      <c r="L131" s="53">
        <v>165492391</v>
      </c>
      <c r="M131" s="53"/>
    </row>
    <row r="132" spans="1:13" ht="12.75" customHeight="1">
      <c r="A132" s="52">
        <v>62</v>
      </c>
      <c r="B132" s="52" t="s">
        <v>269</v>
      </c>
      <c r="C132" s="52" t="s">
        <v>149</v>
      </c>
      <c r="D132" s="52" t="s">
        <v>333</v>
      </c>
      <c r="E132" s="52" t="s">
        <v>209</v>
      </c>
      <c r="F132" s="52" t="s">
        <v>188</v>
      </c>
      <c r="G132" s="52">
        <v>97.88</v>
      </c>
      <c r="H132" s="52">
        <v>0</v>
      </c>
      <c r="I132" s="53">
        <v>3089979000</v>
      </c>
      <c r="J132" s="53">
        <v>292448661</v>
      </c>
      <c r="K132" s="53">
        <v>3382427661</v>
      </c>
      <c r="L132" s="53">
        <v>165492391</v>
      </c>
      <c r="M132" s="53"/>
    </row>
    <row r="133" spans="1:13" ht="12.75" customHeight="1">
      <c r="A133" s="52">
        <v>63</v>
      </c>
      <c r="B133" s="52" t="s">
        <v>269</v>
      </c>
      <c r="C133" s="52" t="s">
        <v>149</v>
      </c>
      <c r="D133" s="52" t="s">
        <v>334</v>
      </c>
      <c r="E133" s="52" t="s">
        <v>221</v>
      </c>
      <c r="F133" s="52" t="s">
        <v>188</v>
      </c>
      <c r="G133" s="52">
        <v>53.18</v>
      </c>
      <c r="H133" s="52">
        <v>0</v>
      </c>
      <c r="I133" s="53">
        <v>1595921000</v>
      </c>
      <c r="J133" s="53">
        <v>150600595</v>
      </c>
      <c r="K133" s="53">
        <v>1746521595</v>
      </c>
      <c r="L133" s="53">
        <v>89915053</v>
      </c>
      <c r="M133" s="53"/>
    </row>
    <row r="134" spans="1:13" ht="12.75" customHeight="1">
      <c r="A134" s="52">
        <v>64</v>
      </c>
      <c r="B134" s="52" t="s">
        <v>269</v>
      </c>
      <c r="C134" s="52" t="s">
        <v>149</v>
      </c>
      <c r="D134" s="52" t="s">
        <v>335</v>
      </c>
      <c r="E134" s="52" t="s">
        <v>218</v>
      </c>
      <c r="F134" s="52" t="s">
        <v>170</v>
      </c>
      <c r="G134" s="52">
        <v>106.45</v>
      </c>
      <c r="H134" s="52">
        <v>0</v>
      </c>
      <c r="I134" s="53">
        <v>3112608000</v>
      </c>
      <c r="J134" s="53">
        <v>293262573</v>
      </c>
      <c r="K134" s="53">
        <v>3405870573</v>
      </c>
      <c r="L134" s="53">
        <v>179982274</v>
      </c>
      <c r="M134" s="53"/>
    </row>
    <row r="135" spans="1:13" ht="12.75" customHeight="1">
      <c r="A135" s="52">
        <v>65</v>
      </c>
      <c r="B135" s="52" t="s">
        <v>269</v>
      </c>
      <c r="C135" s="52" t="s">
        <v>149</v>
      </c>
      <c r="D135" s="52" t="s">
        <v>336</v>
      </c>
      <c r="E135" s="52" t="s">
        <v>213</v>
      </c>
      <c r="F135" s="52" t="s">
        <v>202</v>
      </c>
      <c r="G135" s="52">
        <v>95.25</v>
      </c>
      <c r="H135" s="52">
        <v>0</v>
      </c>
      <c r="I135" s="53">
        <v>3205167000</v>
      </c>
      <c r="J135" s="53">
        <v>304412133</v>
      </c>
      <c r="K135" s="53">
        <v>3509579133</v>
      </c>
      <c r="L135" s="53">
        <v>161045671</v>
      </c>
      <c r="M135" s="53"/>
    </row>
    <row r="136" spans="1:13" ht="12.75" customHeight="1">
      <c r="A136" s="52">
        <v>66</v>
      </c>
      <c r="B136" s="52" t="s">
        <v>269</v>
      </c>
      <c r="C136" s="52" t="s">
        <v>153</v>
      </c>
      <c r="D136" s="52" t="s">
        <v>337</v>
      </c>
      <c r="E136" s="52" t="s">
        <v>209</v>
      </c>
      <c r="F136" s="52" t="s">
        <v>171</v>
      </c>
      <c r="G136" s="52">
        <v>97.88</v>
      </c>
      <c r="H136" s="52">
        <v>0</v>
      </c>
      <c r="I136" s="53">
        <v>3063107000</v>
      </c>
      <c r="J136" s="53">
        <v>289761461</v>
      </c>
      <c r="K136" s="53">
        <v>3352868461</v>
      </c>
      <c r="L136" s="53">
        <v>165492391</v>
      </c>
      <c r="M136" s="53"/>
    </row>
    <row r="137" spans="1:13" ht="12.75" customHeight="1">
      <c r="A137" s="52">
        <v>67</v>
      </c>
      <c r="B137" s="52" t="s">
        <v>269</v>
      </c>
      <c r="C137" s="52" t="s">
        <v>153</v>
      </c>
      <c r="D137" s="52" t="s">
        <v>338</v>
      </c>
      <c r="E137" s="52" t="s">
        <v>213</v>
      </c>
      <c r="F137" s="52" t="s">
        <v>202</v>
      </c>
      <c r="G137" s="52">
        <v>95.25</v>
      </c>
      <c r="H137" s="52">
        <v>0</v>
      </c>
      <c r="I137" s="53">
        <v>3178295000</v>
      </c>
      <c r="J137" s="53">
        <v>301724933</v>
      </c>
      <c r="K137" s="53">
        <v>3480019933</v>
      </c>
      <c r="L137" s="53">
        <v>161045671</v>
      </c>
      <c r="M137" s="53"/>
    </row>
    <row r="138" spans="1:13" ht="12.75" customHeight="1">
      <c r="A138" s="52">
        <v>68</v>
      </c>
      <c r="B138" s="52" t="s">
        <v>269</v>
      </c>
      <c r="C138" s="52" t="s">
        <v>154</v>
      </c>
      <c r="D138" s="52" t="s">
        <v>339</v>
      </c>
      <c r="E138" s="52" t="s">
        <v>209</v>
      </c>
      <c r="F138" s="52" t="s">
        <v>171</v>
      </c>
      <c r="G138" s="52">
        <v>97.88</v>
      </c>
      <c r="H138" s="52">
        <v>0</v>
      </c>
      <c r="I138" s="53">
        <v>3063107000</v>
      </c>
      <c r="J138" s="53">
        <v>289761461</v>
      </c>
      <c r="K138" s="53">
        <v>3352868461</v>
      </c>
      <c r="L138" s="53">
        <v>165492391</v>
      </c>
      <c r="M138" s="53"/>
    </row>
    <row r="139" spans="1:13" ht="12.75" customHeight="1">
      <c r="A139" s="52">
        <v>69</v>
      </c>
      <c r="B139" s="52" t="s">
        <v>269</v>
      </c>
      <c r="C139" s="52" t="s">
        <v>154</v>
      </c>
      <c r="D139" s="52" t="s">
        <v>340</v>
      </c>
      <c r="E139" s="52" t="s">
        <v>209</v>
      </c>
      <c r="F139" s="52" t="s">
        <v>188</v>
      </c>
      <c r="G139" s="52">
        <v>97.88</v>
      </c>
      <c r="H139" s="52">
        <v>0</v>
      </c>
      <c r="I139" s="53">
        <v>3063107000</v>
      </c>
      <c r="J139" s="53">
        <v>289761461</v>
      </c>
      <c r="K139" s="53">
        <v>3352868461</v>
      </c>
      <c r="L139" s="53">
        <v>165492391</v>
      </c>
      <c r="M139" s="53"/>
    </row>
    <row r="140" spans="1:13" ht="12.75" customHeight="1">
      <c r="A140" s="52">
        <v>70</v>
      </c>
      <c r="B140" s="52" t="s">
        <v>269</v>
      </c>
      <c r="C140" s="52" t="s">
        <v>154</v>
      </c>
      <c r="D140" s="52" t="s">
        <v>341</v>
      </c>
      <c r="E140" s="52" t="s">
        <v>221</v>
      </c>
      <c r="F140" s="52" t="s">
        <v>188</v>
      </c>
      <c r="G140" s="52">
        <v>53.18</v>
      </c>
      <c r="H140" s="52">
        <v>0</v>
      </c>
      <c r="I140" s="53">
        <v>1569048000</v>
      </c>
      <c r="J140" s="53">
        <v>147913295</v>
      </c>
      <c r="K140" s="53">
        <v>1716961295</v>
      </c>
      <c r="L140" s="53">
        <v>89915053</v>
      </c>
      <c r="M140" s="53"/>
    </row>
    <row r="141" spans="1:13" ht="12.75" customHeight="1">
      <c r="A141" s="52">
        <v>71</v>
      </c>
      <c r="B141" s="52" t="s">
        <v>269</v>
      </c>
      <c r="C141" s="52" t="s">
        <v>154</v>
      </c>
      <c r="D141" s="52" t="s">
        <v>342</v>
      </c>
      <c r="E141" s="52" t="s">
        <v>218</v>
      </c>
      <c r="F141" s="52" t="s">
        <v>170</v>
      </c>
      <c r="G141" s="52">
        <v>106.45</v>
      </c>
      <c r="H141" s="52">
        <v>0</v>
      </c>
      <c r="I141" s="53">
        <v>3085736000</v>
      </c>
      <c r="J141" s="53">
        <v>290575373</v>
      </c>
      <c r="K141" s="53">
        <v>3376311373</v>
      </c>
      <c r="L141" s="53">
        <v>179982274</v>
      </c>
      <c r="M141" s="53"/>
    </row>
    <row r="142" spans="1:13" ht="12.75" customHeight="1">
      <c r="A142" s="52">
        <v>72</v>
      </c>
      <c r="B142" s="52" t="s">
        <v>269</v>
      </c>
      <c r="C142" s="52" t="s">
        <v>154</v>
      </c>
      <c r="D142" s="52" t="s">
        <v>343</v>
      </c>
      <c r="E142" s="52" t="s">
        <v>213</v>
      </c>
      <c r="F142" s="52" t="s">
        <v>202</v>
      </c>
      <c r="G142" s="52">
        <v>95.25</v>
      </c>
      <c r="H142" s="52">
        <v>0</v>
      </c>
      <c r="I142" s="53">
        <v>3178295000</v>
      </c>
      <c r="J142" s="53">
        <v>301724933</v>
      </c>
      <c r="K142" s="53">
        <v>3480019933</v>
      </c>
      <c r="L142" s="53">
        <v>161045671</v>
      </c>
      <c r="M142" s="53"/>
    </row>
    <row r="143" spans="1:13" ht="12.75" customHeight="1">
      <c r="A143" s="52">
        <v>73</v>
      </c>
      <c r="B143" s="52" t="s">
        <v>269</v>
      </c>
      <c r="C143" s="52" t="s">
        <v>157</v>
      </c>
      <c r="D143" s="52" t="s">
        <v>344</v>
      </c>
      <c r="E143" s="52" t="s">
        <v>209</v>
      </c>
      <c r="F143" s="52" t="s">
        <v>171</v>
      </c>
      <c r="G143" s="52">
        <v>97.88</v>
      </c>
      <c r="H143" s="52">
        <v>0</v>
      </c>
      <c r="I143" s="53">
        <v>3063107000</v>
      </c>
      <c r="J143" s="53">
        <v>289761461</v>
      </c>
      <c r="K143" s="53">
        <v>3352868461</v>
      </c>
      <c r="L143" s="53">
        <v>165492391</v>
      </c>
      <c r="M143" s="53"/>
    </row>
    <row r="144" spans="1:13" ht="12.75" customHeight="1">
      <c r="A144" s="52">
        <v>74</v>
      </c>
      <c r="B144" s="52" t="s">
        <v>269</v>
      </c>
      <c r="C144" s="52" t="s">
        <v>157</v>
      </c>
      <c r="D144" s="52" t="s">
        <v>345</v>
      </c>
      <c r="E144" s="52" t="s">
        <v>221</v>
      </c>
      <c r="F144" s="52" t="s">
        <v>188</v>
      </c>
      <c r="G144" s="52">
        <v>53.18</v>
      </c>
      <c r="H144" s="52">
        <v>0</v>
      </c>
      <c r="I144" s="53">
        <v>1569048000</v>
      </c>
      <c r="J144" s="53">
        <v>147913295</v>
      </c>
      <c r="K144" s="53">
        <v>1716961295</v>
      </c>
      <c r="L144" s="53">
        <v>89915053</v>
      </c>
      <c r="M144" s="53"/>
    </row>
    <row r="145" spans="1:13" ht="12.75" customHeight="1">
      <c r="A145" s="52">
        <v>75</v>
      </c>
      <c r="B145" s="52" t="s">
        <v>269</v>
      </c>
      <c r="C145" s="52" t="s">
        <v>157</v>
      </c>
      <c r="D145" s="52" t="s">
        <v>346</v>
      </c>
      <c r="E145" s="52" t="s">
        <v>296</v>
      </c>
      <c r="F145" s="52" t="s">
        <v>170</v>
      </c>
      <c r="G145" s="52">
        <v>93.09</v>
      </c>
      <c r="H145" s="52">
        <v>0</v>
      </c>
      <c r="I145" s="53">
        <v>2715324000</v>
      </c>
      <c r="J145" s="53">
        <v>255793039</v>
      </c>
      <c r="K145" s="53">
        <v>2971117039</v>
      </c>
      <c r="L145" s="53">
        <v>157393611</v>
      </c>
      <c r="M145" s="53"/>
    </row>
    <row r="146" spans="1:13" ht="12.75" customHeight="1">
      <c r="A146" s="52">
        <v>76</v>
      </c>
      <c r="B146" s="52" t="s">
        <v>269</v>
      </c>
      <c r="C146" s="52" t="s">
        <v>157</v>
      </c>
      <c r="D146" s="52" t="s">
        <v>347</v>
      </c>
      <c r="E146" s="52" t="s">
        <v>213</v>
      </c>
      <c r="F146" s="52" t="s">
        <v>202</v>
      </c>
      <c r="G146" s="52">
        <v>95.25</v>
      </c>
      <c r="H146" s="52">
        <v>0</v>
      </c>
      <c r="I146" s="53">
        <v>3178295000</v>
      </c>
      <c r="J146" s="53">
        <v>301724933</v>
      </c>
      <c r="K146" s="53">
        <v>3480019933</v>
      </c>
      <c r="L146" s="53">
        <v>161045671</v>
      </c>
      <c r="M146" s="53"/>
    </row>
    <row r="147" spans="1:13" ht="12.75" customHeight="1">
      <c r="A147" s="52">
        <v>77</v>
      </c>
      <c r="B147" s="52" t="s">
        <v>269</v>
      </c>
      <c r="C147" s="52" t="s">
        <v>160</v>
      </c>
      <c r="D147" s="52" t="s">
        <v>348</v>
      </c>
      <c r="E147" s="52" t="s">
        <v>209</v>
      </c>
      <c r="F147" s="52" t="s">
        <v>171</v>
      </c>
      <c r="G147" s="52">
        <v>97.88</v>
      </c>
      <c r="H147" s="52">
        <v>0</v>
      </c>
      <c r="I147" s="53">
        <v>3063107000</v>
      </c>
      <c r="J147" s="53">
        <v>289761461</v>
      </c>
      <c r="K147" s="53">
        <v>3352868461</v>
      </c>
      <c r="L147" s="53">
        <v>165492391</v>
      </c>
      <c r="M147" s="53"/>
    </row>
    <row r="148" spans="1:13" ht="12.75" customHeight="1">
      <c r="A148" s="52">
        <v>78</v>
      </c>
      <c r="B148" s="52" t="s">
        <v>269</v>
      </c>
      <c r="C148" s="52" t="s">
        <v>160</v>
      </c>
      <c r="D148" s="52" t="s">
        <v>349</v>
      </c>
      <c r="E148" s="52" t="s">
        <v>209</v>
      </c>
      <c r="F148" s="52" t="s">
        <v>188</v>
      </c>
      <c r="G148" s="52">
        <v>97.88</v>
      </c>
      <c r="H148" s="52">
        <v>0</v>
      </c>
      <c r="I148" s="53">
        <v>3063107000</v>
      </c>
      <c r="J148" s="53">
        <v>289761461</v>
      </c>
      <c r="K148" s="53">
        <v>3352868461</v>
      </c>
      <c r="L148" s="53">
        <v>165492391</v>
      </c>
      <c r="M148" s="53"/>
    </row>
    <row r="149" spans="1:13" ht="12.75" customHeight="1">
      <c r="A149" s="52">
        <v>79</v>
      </c>
      <c r="B149" s="52" t="s">
        <v>269</v>
      </c>
      <c r="C149" s="52" t="s">
        <v>160</v>
      </c>
      <c r="D149" s="52" t="s">
        <v>350</v>
      </c>
      <c r="E149" s="52" t="s">
        <v>221</v>
      </c>
      <c r="F149" s="52" t="s">
        <v>188</v>
      </c>
      <c r="G149" s="52">
        <v>53.18</v>
      </c>
      <c r="H149" s="52">
        <v>0</v>
      </c>
      <c r="I149" s="53">
        <v>1569048000</v>
      </c>
      <c r="J149" s="53">
        <v>147913295</v>
      </c>
      <c r="K149" s="53">
        <v>1716961295</v>
      </c>
      <c r="L149" s="53">
        <v>89915053</v>
      </c>
      <c r="M149" s="53"/>
    </row>
    <row r="150" spans="1:13" ht="12.75" customHeight="1">
      <c r="A150" s="52">
        <v>80</v>
      </c>
      <c r="B150" s="52" t="s">
        <v>269</v>
      </c>
      <c r="C150" s="52" t="s">
        <v>160</v>
      </c>
      <c r="D150" s="52" t="s">
        <v>351</v>
      </c>
      <c r="E150" s="52" t="s">
        <v>218</v>
      </c>
      <c r="F150" s="52" t="s">
        <v>170</v>
      </c>
      <c r="G150" s="52">
        <v>106.45</v>
      </c>
      <c r="H150" s="52">
        <v>0</v>
      </c>
      <c r="I150" s="53">
        <v>3085736000</v>
      </c>
      <c r="J150" s="53">
        <v>290575373</v>
      </c>
      <c r="K150" s="53">
        <v>3376311373</v>
      </c>
      <c r="L150" s="53">
        <v>179982274</v>
      </c>
      <c r="M150" s="53"/>
    </row>
    <row r="151" spans="1:13" ht="12.75" customHeight="1">
      <c r="A151" s="52">
        <v>81</v>
      </c>
      <c r="B151" s="52" t="s">
        <v>269</v>
      </c>
      <c r="C151" s="52" t="s">
        <v>160</v>
      </c>
      <c r="D151" s="52" t="s">
        <v>352</v>
      </c>
      <c r="E151" s="52" t="s">
        <v>296</v>
      </c>
      <c r="F151" s="52" t="s">
        <v>170</v>
      </c>
      <c r="G151" s="52">
        <v>93.09</v>
      </c>
      <c r="H151" s="52">
        <v>0</v>
      </c>
      <c r="I151" s="53">
        <v>2715324000</v>
      </c>
      <c r="J151" s="53">
        <v>255793039</v>
      </c>
      <c r="K151" s="53">
        <v>2971117039</v>
      </c>
      <c r="L151" s="53">
        <v>157393611</v>
      </c>
      <c r="M151" s="53"/>
    </row>
    <row r="152" spans="1:13" ht="12.75" customHeight="1">
      <c r="A152" s="52">
        <v>82</v>
      </c>
      <c r="B152" s="52" t="s">
        <v>269</v>
      </c>
      <c r="C152" s="52" t="s">
        <v>160</v>
      </c>
      <c r="D152" s="52" t="s">
        <v>353</v>
      </c>
      <c r="E152" s="52" t="s">
        <v>213</v>
      </c>
      <c r="F152" s="52" t="s">
        <v>202</v>
      </c>
      <c r="G152" s="52">
        <v>95.25</v>
      </c>
      <c r="H152" s="52">
        <v>0</v>
      </c>
      <c r="I152" s="53">
        <v>3178295000</v>
      </c>
      <c r="J152" s="53">
        <v>301724933</v>
      </c>
      <c r="K152" s="53">
        <v>3480019933</v>
      </c>
      <c r="L152" s="53">
        <v>161045671</v>
      </c>
      <c r="M152" s="53"/>
    </row>
    <row r="153" spans="1:13" ht="12.75" customHeight="1">
      <c r="A153" s="52">
        <v>83</v>
      </c>
      <c r="B153" s="52" t="s">
        <v>269</v>
      </c>
      <c r="C153" s="52" t="s">
        <v>163</v>
      </c>
      <c r="D153" s="52" t="s">
        <v>354</v>
      </c>
      <c r="E153" s="52" t="s">
        <v>209</v>
      </c>
      <c r="F153" s="52" t="s">
        <v>171</v>
      </c>
      <c r="G153" s="52">
        <v>97.88</v>
      </c>
      <c r="H153" s="52">
        <v>0</v>
      </c>
      <c r="I153" s="53">
        <v>3063107000</v>
      </c>
      <c r="J153" s="53">
        <v>289761461</v>
      </c>
      <c r="K153" s="53">
        <v>3352868461</v>
      </c>
      <c r="L153" s="53">
        <v>165492391</v>
      </c>
      <c r="M153" s="53"/>
    </row>
    <row r="154" spans="1:13" ht="12.75" customHeight="1">
      <c r="A154" s="52">
        <v>84</v>
      </c>
      <c r="B154" s="52" t="s">
        <v>269</v>
      </c>
      <c r="C154" s="52" t="s">
        <v>163</v>
      </c>
      <c r="D154" s="52" t="s">
        <v>355</v>
      </c>
      <c r="E154" s="52" t="s">
        <v>209</v>
      </c>
      <c r="F154" s="52" t="s">
        <v>188</v>
      </c>
      <c r="G154" s="52">
        <v>97.88</v>
      </c>
      <c r="H154" s="52">
        <v>0</v>
      </c>
      <c r="I154" s="53">
        <v>3063107000</v>
      </c>
      <c r="J154" s="53">
        <v>289761461</v>
      </c>
      <c r="K154" s="53">
        <v>3352868461</v>
      </c>
      <c r="L154" s="53">
        <v>165492391</v>
      </c>
      <c r="M154" s="53"/>
    </row>
    <row r="155" spans="1:13" ht="12.75" customHeight="1">
      <c r="A155" s="52">
        <v>85</v>
      </c>
      <c r="B155" s="52" t="s">
        <v>269</v>
      </c>
      <c r="C155" s="52" t="s">
        <v>163</v>
      </c>
      <c r="D155" s="52" t="s">
        <v>356</v>
      </c>
      <c r="E155" s="52" t="s">
        <v>221</v>
      </c>
      <c r="F155" s="52" t="s">
        <v>188</v>
      </c>
      <c r="G155" s="52">
        <v>53.18</v>
      </c>
      <c r="H155" s="52">
        <v>0</v>
      </c>
      <c r="I155" s="53">
        <v>1569048000</v>
      </c>
      <c r="J155" s="53">
        <v>147913295</v>
      </c>
      <c r="K155" s="53">
        <v>1716961295</v>
      </c>
      <c r="L155" s="53">
        <v>89915053</v>
      </c>
      <c r="M155" s="53"/>
    </row>
    <row r="156" spans="1:13" ht="12.75" customHeight="1">
      <c r="A156" s="52">
        <v>86</v>
      </c>
      <c r="B156" s="52" t="s">
        <v>269</v>
      </c>
      <c r="C156" s="52" t="s">
        <v>163</v>
      </c>
      <c r="D156" s="52" t="s">
        <v>357</v>
      </c>
      <c r="E156" s="52" t="s">
        <v>218</v>
      </c>
      <c r="F156" s="52" t="s">
        <v>170</v>
      </c>
      <c r="G156" s="52">
        <v>106.45</v>
      </c>
      <c r="H156" s="52">
        <v>0</v>
      </c>
      <c r="I156" s="53">
        <v>3085736000</v>
      </c>
      <c r="J156" s="53">
        <v>290575373</v>
      </c>
      <c r="K156" s="53">
        <v>3376311373</v>
      </c>
      <c r="L156" s="53">
        <v>179982274</v>
      </c>
      <c r="M156" s="53"/>
    </row>
    <row r="157" spans="1:13" ht="12.75" customHeight="1">
      <c r="A157" s="52">
        <v>87</v>
      </c>
      <c r="B157" s="52" t="s">
        <v>269</v>
      </c>
      <c r="C157" s="52" t="s">
        <v>163</v>
      </c>
      <c r="D157" s="52" t="s">
        <v>358</v>
      </c>
      <c r="E157" s="52" t="s">
        <v>296</v>
      </c>
      <c r="F157" s="52" t="s">
        <v>170</v>
      </c>
      <c r="G157" s="52">
        <v>93.09</v>
      </c>
      <c r="H157" s="52">
        <v>0</v>
      </c>
      <c r="I157" s="53">
        <v>2715324000</v>
      </c>
      <c r="J157" s="53">
        <v>255793039</v>
      </c>
      <c r="K157" s="53">
        <v>2971117039</v>
      </c>
      <c r="L157" s="53">
        <v>157393611</v>
      </c>
      <c r="M157" s="53"/>
    </row>
    <row r="158" spans="1:13" ht="12.75" customHeight="1">
      <c r="A158" s="52">
        <v>88</v>
      </c>
      <c r="B158" s="52" t="s">
        <v>269</v>
      </c>
      <c r="C158" s="52" t="s">
        <v>163</v>
      </c>
      <c r="D158" s="52" t="s">
        <v>359</v>
      </c>
      <c r="E158" s="52" t="s">
        <v>213</v>
      </c>
      <c r="F158" s="52" t="s">
        <v>202</v>
      </c>
      <c r="G158" s="52">
        <v>95.25</v>
      </c>
      <c r="H158" s="52">
        <v>0</v>
      </c>
      <c r="I158" s="53">
        <v>3178295000</v>
      </c>
      <c r="J158" s="53">
        <v>301724933</v>
      </c>
      <c r="K158" s="53">
        <v>3480019933</v>
      </c>
      <c r="L158" s="53">
        <v>161045671</v>
      </c>
      <c r="M158" s="53"/>
    </row>
    <row r="159" spans="1:13" ht="12.75" customHeight="1">
      <c r="A159" s="52">
        <v>89</v>
      </c>
      <c r="B159" s="52" t="s">
        <v>269</v>
      </c>
      <c r="C159" s="52" t="s">
        <v>166</v>
      </c>
      <c r="D159" s="52" t="s">
        <v>360</v>
      </c>
      <c r="E159" s="52" t="s">
        <v>221</v>
      </c>
      <c r="F159" s="52" t="s">
        <v>170</v>
      </c>
      <c r="G159" s="52">
        <v>53.18</v>
      </c>
      <c r="H159" s="52">
        <v>0</v>
      </c>
      <c r="I159" s="53">
        <v>1569048000</v>
      </c>
      <c r="J159" s="53">
        <v>147913295</v>
      </c>
      <c r="K159" s="53">
        <v>1716961295</v>
      </c>
      <c r="L159" s="53">
        <v>89915053</v>
      </c>
      <c r="M159" s="53"/>
    </row>
    <row r="160" spans="1:13" ht="12.75" customHeight="1">
      <c r="A160" s="52">
        <v>90</v>
      </c>
      <c r="B160" s="52" t="s">
        <v>269</v>
      </c>
      <c r="C160" s="52" t="s">
        <v>166</v>
      </c>
      <c r="D160" s="52" t="s">
        <v>361</v>
      </c>
      <c r="E160" s="52" t="s">
        <v>218</v>
      </c>
      <c r="F160" s="52" t="s">
        <v>170</v>
      </c>
      <c r="G160" s="52">
        <v>106.45</v>
      </c>
      <c r="H160" s="52">
        <v>0</v>
      </c>
      <c r="I160" s="53">
        <v>3085736000</v>
      </c>
      <c r="J160" s="53">
        <v>290575373</v>
      </c>
      <c r="K160" s="53">
        <v>3376311373</v>
      </c>
      <c r="L160" s="53">
        <v>179982274</v>
      </c>
      <c r="M160" s="53"/>
    </row>
    <row r="161" spans="1:13" ht="12.75" customHeight="1">
      <c r="A161" s="52">
        <v>91</v>
      </c>
      <c r="B161" s="52" t="s">
        <v>269</v>
      </c>
      <c r="C161" s="52" t="s">
        <v>266</v>
      </c>
      <c r="D161" s="52" t="s">
        <v>362</v>
      </c>
      <c r="E161" s="52" t="s">
        <v>221</v>
      </c>
      <c r="F161" s="52" t="s">
        <v>171</v>
      </c>
      <c r="G161" s="52">
        <v>53.18</v>
      </c>
      <c r="H161" s="52">
        <v>0</v>
      </c>
      <c r="I161" s="53">
        <v>1569048000</v>
      </c>
      <c r="J161" s="53">
        <v>147913295</v>
      </c>
      <c r="K161" s="53">
        <v>1716961295</v>
      </c>
      <c r="L161" s="53">
        <v>89915053</v>
      </c>
      <c r="M161" s="53"/>
    </row>
    <row r="162" spans="1:13" ht="12.75" customHeight="1">
      <c r="A162" s="52">
        <v>92</v>
      </c>
      <c r="B162" s="52" t="s">
        <v>269</v>
      </c>
      <c r="C162" s="52" t="s">
        <v>266</v>
      </c>
      <c r="D162" s="52" t="s">
        <v>363</v>
      </c>
      <c r="E162" s="52" t="s">
        <v>221</v>
      </c>
      <c r="F162" s="52" t="s">
        <v>188</v>
      </c>
      <c r="G162" s="52">
        <v>53.18</v>
      </c>
      <c r="H162" s="52">
        <v>0</v>
      </c>
      <c r="I162" s="53">
        <v>1569048000</v>
      </c>
      <c r="J162" s="53">
        <v>147913295</v>
      </c>
      <c r="K162" s="53">
        <v>1716961295</v>
      </c>
      <c r="L162" s="53">
        <v>89915053</v>
      </c>
      <c r="M162" s="53"/>
    </row>
    <row r="163" spans="1:13" ht="12.75" customHeight="1">
      <c r="A163" s="52">
        <v>93</v>
      </c>
      <c r="B163" s="52" t="s">
        <v>269</v>
      </c>
      <c r="C163" s="52" t="s">
        <v>266</v>
      </c>
      <c r="D163" s="52" t="s">
        <v>364</v>
      </c>
      <c r="E163" s="52" t="s">
        <v>218</v>
      </c>
      <c r="F163" s="52" t="s">
        <v>170</v>
      </c>
      <c r="G163" s="52">
        <v>106.45</v>
      </c>
      <c r="H163" s="52">
        <v>0</v>
      </c>
      <c r="I163" s="53">
        <v>3085736000</v>
      </c>
      <c r="J163" s="53">
        <v>290575373</v>
      </c>
      <c r="K163" s="53">
        <v>3376311373</v>
      </c>
      <c r="L163" s="53">
        <v>179982274</v>
      </c>
      <c r="M163" s="53"/>
    </row>
    <row r="164" spans="1:13" ht="12.75" customHeight="1">
      <c r="A164" s="52">
        <v>94</v>
      </c>
      <c r="B164" s="52" t="s">
        <v>269</v>
      </c>
      <c r="C164" s="52" t="s">
        <v>365</v>
      </c>
      <c r="D164" s="52" t="s">
        <v>366</v>
      </c>
      <c r="E164" s="52" t="s">
        <v>209</v>
      </c>
      <c r="F164" s="52" t="s">
        <v>171</v>
      </c>
      <c r="G164" s="52">
        <v>97.88</v>
      </c>
      <c r="H164" s="52">
        <v>0</v>
      </c>
      <c r="I164" s="53">
        <v>3063107000</v>
      </c>
      <c r="J164" s="53">
        <v>289761461</v>
      </c>
      <c r="K164" s="53">
        <v>3352868461</v>
      </c>
      <c r="L164" s="53">
        <v>165492391</v>
      </c>
      <c r="M164" s="53"/>
    </row>
    <row r="165" spans="1:13" ht="12.75" customHeight="1">
      <c r="A165" s="52">
        <v>95</v>
      </c>
      <c r="B165" s="52" t="s">
        <v>269</v>
      </c>
      <c r="C165" s="52" t="s">
        <v>365</v>
      </c>
      <c r="D165" s="52" t="s">
        <v>367</v>
      </c>
      <c r="E165" s="52" t="s">
        <v>221</v>
      </c>
      <c r="F165" s="52" t="s">
        <v>188</v>
      </c>
      <c r="G165" s="52">
        <v>53.18</v>
      </c>
      <c r="H165" s="52">
        <v>0</v>
      </c>
      <c r="I165" s="53">
        <v>1569048000</v>
      </c>
      <c r="J165" s="53">
        <v>147913295</v>
      </c>
      <c r="K165" s="53">
        <v>1716961295</v>
      </c>
      <c r="L165" s="53">
        <v>89915053</v>
      </c>
      <c r="M165" s="53"/>
    </row>
    <row r="166" spans="1:13" ht="12.75" customHeight="1">
      <c r="A166" s="52">
        <v>96</v>
      </c>
      <c r="B166" s="52" t="s">
        <v>269</v>
      </c>
      <c r="C166" s="52" t="s">
        <v>365</v>
      </c>
      <c r="D166" s="52" t="s">
        <v>368</v>
      </c>
      <c r="E166" s="52" t="s">
        <v>296</v>
      </c>
      <c r="F166" s="52" t="s">
        <v>170</v>
      </c>
      <c r="G166" s="52">
        <v>93.09</v>
      </c>
      <c r="H166" s="52">
        <v>0</v>
      </c>
      <c r="I166" s="53">
        <v>2715324000</v>
      </c>
      <c r="J166" s="53">
        <v>255793039</v>
      </c>
      <c r="K166" s="53">
        <v>2971117039</v>
      </c>
      <c r="L166" s="53">
        <v>157393611</v>
      </c>
      <c r="M166" s="53"/>
    </row>
    <row r="167" spans="1:13" ht="12.75" customHeight="1">
      <c r="A167" s="52">
        <v>97</v>
      </c>
      <c r="B167" s="52" t="s">
        <v>269</v>
      </c>
      <c r="C167" s="52" t="s">
        <v>365</v>
      </c>
      <c r="D167" s="52" t="s">
        <v>369</v>
      </c>
      <c r="E167" s="52" t="s">
        <v>213</v>
      </c>
      <c r="F167" s="52" t="s">
        <v>202</v>
      </c>
      <c r="G167" s="52">
        <v>95.25</v>
      </c>
      <c r="H167" s="52">
        <v>0</v>
      </c>
      <c r="I167" s="53">
        <v>3178295000</v>
      </c>
      <c r="J167" s="53">
        <v>301724933</v>
      </c>
      <c r="K167" s="53">
        <v>3480019933</v>
      </c>
      <c r="L167" s="53">
        <v>161045671</v>
      </c>
      <c r="M167" s="53"/>
    </row>
    <row r="168" spans="1:13" ht="12.75" customHeight="1">
      <c r="A168" s="52">
        <v>98</v>
      </c>
      <c r="B168" s="52" t="s">
        <v>269</v>
      </c>
      <c r="C168" s="52" t="s">
        <v>370</v>
      </c>
      <c r="D168" s="52" t="s">
        <v>371</v>
      </c>
      <c r="E168" s="52" t="s">
        <v>221</v>
      </c>
      <c r="F168" s="52" t="s">
        <v>171</v>
      </c>
      <c r="G168" s="52">
        <v>53.18</v>
      </c>
      <c r="H168" s="52">
        <v>0</v>
      </c>
      <c r="I168" s="53">
        <v>1569048000</v>
      </c>
      <c r="J168" s="53">
        <v>147913295</v>
      </c>
      <c r="K168" s="53">
        <v>1716961295</v>
      </c>
      <c r="L168" s="53">
        <v>89915053</v>
      </c>
      <c r="M168" s="53"/>
    </row>
    <row r="169" spans="1:13" ht="12.75" customHeight="1">
      <c r="A169" s="52">
        <v>99</v>
      </c>
      <c r="B169" s="52" t="s">
        <v>269</v>
      </c>
      <c r="C169" s="52" t="s">
        <v>370</v>
      </c>
      <c r="D169" s="52" t="s">
        <v>372</v>
      </c>
      <c r="E169" s="52" t="s">
        <v>221</v>
      </c>
      <c r="F169" s="52" t="s">
        <v>188</v>
      </c>
      <c r="G169" s="52">
        <v>53.18</v>
      </c>
      <c r="H169" s="52">
        <v>0</v>
      </c>
      <c r="I169" s="53">
        <v>1569048000</v>
      </c>
      <c r="J169" s="53">
        <v>147913295</v>
      </c>
      <c r="K169" s="53">
        <v>1716961295</v>
      </c>
      <c r="L169" s="53">
        <v>89915053</v>
      </c>
      <c r="M169" s="53"/>
    </row>
    <row r="170" spans="1:13" ht="12.75" customHeight="1">
      <c r="A170" s="52">
        <v>100</v>
      </c>
      <c r="B170" s="52" t="s">
        <v>269</v>
      </c>
      <c r="C170" s="52" t="s">
        <v>370</v>
      </c>
      <c r="D170" s="52" t="s">
        <v>373</v>
      </c>
      <c r="E170" s="52" t="s">
        <v>218</v>
      </c>
      <c r="F170" s="52" t="s">
        <v>170</v>
      </c>
      <c r="G170" s="52">
        <v>106.45</v>
      </c>
      <c r="H170" s="52">
        <v>0</v>
      </c>
      <c r="I170" s="53">
        <v>3085736000</v>
      </c>
      <c r="J170" s="53">
        <v>290575373</v>
      </c>
      <c r="K170" s="53">
        <v>3376311373</v>
      </c>
      <c r="L170" s="53">
        <v>179982274</v>
      </c>
      <c r="M170" s="53"/>
    </row>
    <row r="171" spans="1:13" ht="12.75" customHeight="1">
      <c r="A171" s="54"/>
      <c r="B171" s="55"/>
      <c r="C171" s="54"/>
      <c r="D171" s="54"/>
      <c r="E171" s="54"/>
      <c r="F171" s="54"/>
      <c r="G171" s="54"/>
      <c r="H171" s="54"/>
      <c r="I171" s="54"/>
      <c r="J171" s="54"/>
      <c r="K171" s="54"/>
      <c r="L171" s="53" t="e">
        <v>#N/A</v>
      </c>
      <c r="M171" s="54"/>
    </row>
    <row r="172" spans="1:13" ht="12.75" customHeight="1">
      <c r="A172" s="52">
        <v>1</v>
      </c>
      <c r="B172" s="52" t="s">
        <v>60</v>
      </c>
      <c r="C172" s="52" t="s">
        <v>61</v>
      </c>
      <c r="D172" s="52" t="s">
        <v>62</v>
      </c>
      <c r="E172" s="52" t="s">
        <v>190</v>
      </c>
      <c r="F172" s="52" t="s">
        <v>188</v>
      </c>
      <c r="G172" s="52">
        <v>53.69</v>
      </c>
      <c r="H172" s="52">
        <v>27.22</v>
      </c>
      <c r="I172" s="53">
        <v>2240490000</v>
      </c>
      <c r="J172" s="53">
        <v>210368995</v>
      </c>
      <c r="K172" s="53">
        <v>2450858995</v>
      </c>
      <c r="L172" s="53">
        <v>136800055</v>
      </c>
      <c r="M172" s="53"/>
    </row>
    <row r="173" spans="1:13">
      <c r="A173" s="52">
        <v>2</v>
      </c>
      <c r="B173" s="52" t="s">
        <v>60</v>
      </c>
      <c r="C173" s="52" t="s">
        <v>61</v>
      </c>
      <c r="D173" s="52" t="s">
        <v>63</v>
      </c>
      <c r="E173" s="52" t="s">
        <v>201</v>
      </c>
      <c r="F173" s="52" t="s">
        <v>170</v>
      </c>
      <c r="G173" s="52">
        <v>105.65</v>
      </c>
      <c r="H173" s="52">
        <v>41</v>
      </c>
      <c r="I173" s="53">
        <v>3947530000</v>
      </c>
      <c r="J173" s="53">
        <v>369957884</v>
      </c>
      <c r="K173" s="53">
        <v>4317487884</v>
      </c>
      <c r="L173" s="53">
        <v>247951156</v>
      </c>
      <c r="M173" s="53"/>
    </row>
    <row r="174" spans="1:13" ht="12.75" customHeight="1">
      <c r="A174" s="52">
        <v>3</v>
      </c>
      <c r="B174" s="52" t="s">
        <v>60</v>
      </c>
      <c r="C174" s="52" t="s">
        <v>61</v>
      </c>
      <c r="D174" s="52" t="s">
        <v>64</v>
      </c>
      <c r="E174" s="52" t="s">
        <v>374</v>
      </c>
      <c r="F174" s="52" t="s">
        <v>170</v>
      </c>
      <c r="G174" s="52">
        <v>53.62</v>
      </c>
      <c r="H174" s="52">
        <v>13.54</v>
      </c>
      <c r="I174" s="53">
        <v>2077050000</v>
      </c>
      <c r="J174" s="53">
        <v>196349801</v>
      </c>
      <c r="K174" s="53">
        <v>2273399801</v>
      </c>
      <c r="L174" s="53">
        <v>113551992</v>
      </c>
      <c r="M174" s="53"/>
    </row>
    <row r="175" spans="1:13" ht="12.75" customHeight="1">
      <c r="A175" s="52">
        <v>4</v>
      </c>
      <c r="B175" s="52" t="s">
        <v>60</v>
      </c>
      <c r="C175" s="52" t="s">
        <v>61</v>
      </c>
      <c r="D175" s="52" t="s">
        <v>65</v>
      </c>
      <c r="E175" s="52" t="s">
        <v>204</v>
      </c>
      <c r="F175" s="52" t="s">
        <v>170</v>
      </c>
      <c r="G175" s="52">
        <v>91.43</v>
      </c>
      <c r="H175" s="52">
        <v>36.979999999999997</v>
      </c>
      <c r="I175" s="53">
        <v>3602490000</v>
      </c>
      <c r="J175" s="53">
        <v>338537846</v>
      </c>
      <c r="K175" s="53">
        <v>3941027846</v>
      </c>
      <c r="L175" s="53">
        <v>217111544</v>
      </c>
      <c r="M175" s="53"/>
    </row>
    <row r="176" spans="1:13" ht="12.75" customHeight="1">
      <c r="A176" s="52">
        <v>5</v>
      </c>
      <c r="B176" s="52" t="s">
        <v>60</v>
      </c>
      <c r="C176" s="52" t="s">
        <v>66</v>
      </c>
      <c r="D176" s="52" t="s">
        <v>67</v>
      </c>
      <c r="E176" s="52" t="s">
        <v>196</v>
      </c>
      <c r="F176" s="52" t="s">
        <v>171</v>
      </c>
      <c r="G176" s="52">
        <v>97.17</v>
      </c>
      <c r="H176" s="52">
        <v>0</v>
      </c>
      <c r="I176" s="53">
        <v>3082660000</v>
      </c>
      <c r="J176" s="53">
        <v>291836805</v>
      </c>
      <c r="K176" s="53">
        <v>3374496805</v>
      </c>
      <c r="L176" s="53">
        <v>164291946</v>
      </c>
      <c r="M176" s="53"/>
    </row>
    <row r="177" spans="1:13" ht="12.75" customHeight="1">
      <c r="A177" s="52">
        <v>6</v>
      </c>
      <c r="B177" s="52" t="s">
        <v>60</v>
      </c>
      <c r="C177" s="52" t="s">
        <v>66</v>
      </c>
      <c r="D177" s="52" t="s">
        <v>68</v>
      </c>
      <c r="E177" s="52" t="s">
        <v>198</v>
      </c>
      <c r="F177" s="52" t="s">
        <v>188</v>
      </c>
      <c r="G177" s="52">
        <v>98.73</v>
      </c>
      <c r="H177" s="52">
        <v>0</v>
      </c>
      <c r="I177" s="53">
        <v>2991860000</v>
      </c>
      <c r="J177" s="53">
        <v>282493046</v>
      </c>
      <c r="K177" s="53">
        <v>3274353046</v>
      </c>
      <c r="L177" s="53">
        <v>166929544</v>
      </c>
      <c r="M177" s="53"/>
    </row>
    <row r="178" spans="1:13" ht="12.75" customHeight="1">
      <c r="A178" s="52">
        <v>7</v>
      </c>
      <c r="B178" s="52" t="s">
        <v>60</v>
      </c>
      <c r="C178" s="52" t="s">
        <v>66</v>
      </c>
      <c r="D178" s="52" t="s">
        <v>69</v>
      </c>
      <c r="E178" s="52" t="s">
        <v>204</v>
      </c>
      <c r="F178" s="52" t="s">
        <v>170</v>
      </c>
      <c r="G178" s="52">
        <v>91.43</v>
      </c>
      <c r="H178" s="52">
        <v>0</v>
      </c>
      <c r="I178" s="53">
        <v>2708110000</v>
      </c>
      <c r="J178" s="53">
        <v>255352306</v>
      </c>
      <c r="K178" s="53">
        <v>2963462306</v>
      </c>
      <c r="L178" s="53">
        <v>154586936</v>
      </c>
      <c r="M178" s="53"/>
    </row>
    <row r="179" spans="1:13" ht="12.75" customHeight="1">
      <c r="A179" s="52">
        <v>8</v>
      </c>
      <c r="B179" s="52" t="s">
        <v>60</v>
      </c>
      <c r="C179" s="52" t="s">
        <v>70</v>
      </c>
      <c r="D179" s="52" t="s">
        <v>71</v>
      </c>
      <c r="E179" s="52" t="s">
        <v>196</v>
      </c>
      <c r="F179" s="52" t="s">
        <v>171</v>
      </c>
      <c r="G179" s="52">
        <v>97.17</v>
      </c>
      <c r="H179" s="52">
        <v>0</v>
      </c>
      <c r="I179" s="53">
        <v>3082660000</v>
      </c>
      <c r="J179" s="53">
        <v>291836805</v>
      </c>
      <c r="K179" s="53">
        <v>3374496805</v>
      </c>
      <c r="L179" s="53">
        <v>164291946</v>
      </c>
      <c r="M179" s="53"/>
    </row>
    <row r="180" spans="1:13" ht="12.75" customHeight="1">
      <c r="A180" s="52">
        <v>9</v>
      </c>
      <c r="B180" s="52" t="s">
        <v>60</v>
      </c>
      <c r="C180" s="52" t="s">
        <v>70</v>
      </c>
      <c r="D180" s="52" t="s">
        <v>72</v>
      </c>
      <c r="E180" s="52" t="s">
        <v>198</v>
      </c>
      <c r="F180" s="52" t="s">
        <v>188</v>
      </c>
      <c r="G180" s="52">
        <v>98.73</v>
      </c>
      <c r="H180" s="52">
        <v>0</v>
      </c>
      <c r="I180" s="53">
        <v>2991860000</v>
      </c>
      <c r="J180" s="53">
        <v>282493046</v>
      </c>
      <c r="K180" s="53">
        <v>3274353046</v>
      </c>
      <c r="L180" s="53">
        <v>166929544</v>
      </c>
      <c r="M180" s="53"/>
    </row>
    <row r="181" spans="1:13" ht="12.75" customHeight="1">
      <c r="A181" s="52">
        <v>10</v>
      </c>
      <c r="B181" s="52" t="s">
        <v>60</v>
      </c>
      <c r="C181" s="52" t="s">
        <v>70</v>
      </c>
      <c r="D181" s="52" t="s">
        <v>73</v>
      </c>
      <c r="E181" s="52" t="s">
        <v>201</v>
      </c>
      <c r="F181" s="52" t="s">
        <v>170</v>
      </c>
      <c r="G181" s="52">
        <v>105.65</v>
      </c>
      <c r="H181" s="52">
        <v>0</v>
      </c>
      <c r="I181" s="53">
        <v>3107630000</v>
      </c>
      <c r="J181" s="53">
        <v>292900034</v>
      </c>
      <c r="K181" s="53">
        <v>3400530034</v>
      </c>
      <c r="L181" s="53">
        <v>178629660</v>
      </c>
      <c r="M181" s="53"/>
    </row>
    <row r="182" spans="1:13" ht="12.75" customHeight="1">
      <c r="A182" s="52">
        <v>11</v>
      </c>
      <c r="B182" s="52" t="s">
        <v>60</v>
      </c>
      <c r="C182" s="52" t="s">
        <v>70</v>
      </c>
      <c r="D182" s="52" t="s">
        <v>74</v>
      </c>
      <c r="E182" s="52" t="s">
        <v>204</v>
      </c>
      <c r="F182" s="52" t="s">
        <v>170</v>
      </c>
      <c r="G182" s="52">
        <v>91.43</v>
      </c>
      <c r="H182" s="52">
        <v>0</v>
      </c>
      <c r="I182" s="53">
        <v>2708110000</v>
      </c>
      <c r="J182" s="53">
        <v>255352306</v>
      </c>
      <c r="K182" s="53">
        <v>2963462306</v>
      </c>
      <c r="L182" s="53">
        <v>154586936</v>
      </c>
      <c r="M182" s="53"/>
    </row>
    <row r="183" spans="1:13" ht="12.75" customHeight="1">
      <c r="A183" s="52">
        <v>12</v>
      </c>
      <c r="B183" s="52" t="s">
        <v>60</v>
      </c>
      <c r="C183" s="52" t="s">
        <v>70</v>
      </c>
      <c r="D183" s="52" t="s">
        <v>75</v>
      </c>
      <c r="E183" s="52" t="s">
        <v>275</v>
      </c>
      <c r="F183" s="52" t="s">
        <v>202</v>
      </c>
      <c r="G183" s="52">
        <v>93.48</v>
      </c>
      <c r="H183" s="52">
        <v>0</v>
      </c>
      <c r="I183" s="53">
        <v>3166650000</v>
      </c>
      <c r="J183" s="53">
        <v>300859699</v>
      </c>
      <c r="K183" s="53">
        <v>3467509699</v>
      </c>
      <c r="L183" s="53">
        <v>158053011</v>
      </c>
      <c r="M183" s="53"/>
    </row>
    <row r="184" spans="1:13" ht="12.75" customHeight="1">
      <c r="A184" s="52">
        <v>13</v>
      </c>
      <c r="B184" s="52" t="s">
        <v>60</v>
      </c>
      <c r="C184" s="52" t="s">
        <v>76</v>
      </c>
      <c r="D184" s="52" t="s">
        <v>77</v>
      </c>
      <c r="E184" s="52" t="s">
        <v>209</v>
      </c>
      <c r="F184" s="52" t="s">
        <v>171</v>
      </c>
      <c r="G184" s="52">
        <v>97.88</v>
      </c>
      <c r="H184" s="52">
        <v>0</v>
      </c>
      <c r="I184" s="53">
        <v>3182540000</v>
      </c>
      <c r="J184" s="53">
        <v>301704761</v>
      </c>
      <c r="K184" s="53">
        <v>3484244761</v>
      </c>
      <c r="L184" s="53">
        <v>165492391</v>
      </c>
      <c r="M184" s="53"/>
    </row>
    <row r="185" spans="1:13" ht="12.75" customHeight="1">
      <c r="A185" s="52">
        <v>14</v>
      </c>
      <c r="B185" s="52" t="s">
        <v>60</v>
      </c>
      <c r="C185" s="52" t="s">
        <v>76</v>
      </c>
      <c r="D185" s="52" t="s">
        <v>78</v>
      </c>
      <c r="E185" s="52" t="s">
        <v>211</v>
      </c>
      <c r="F185" s="52" t="s">
        <v>188</v>
      </c>
      <c r="G185" s="52">
        <v>99.46</v>
      </c>
      <c r="H185" s="52">
        <v>0</v>
      </c>
      <c r="I185" s="53">
        <v>3094010000</v>
      </c>
      <c r="J185" s="53">
        <v>292584620</v>
      </c>
      <c r="K185" s="53">
        <v>3386594620</v>
      </c>
      <c r="L185" s="53">
        <v>168163805</v>
      </c>
      <c r="M185" s="53"/>
    </row>
    <row r="186" spans="1:13" ht="12.75" customHeight="1">
      <c r="A186" s="52">
        <v>15</v>
      </c>
      <c r="B186" s="52" t="s">
        <v>60</v>
      </c>
      <c r="C186" s="52" t="s">
        <v>76</v>
      </c>
      <c r="D186" s="52" t="s">
        <v>79</v>
      </c>
      <c r="E186" s="52" t="s">
        <v>216</v>
      </c>
      <c r="F186" s="52" t="s">
        <v>188</v>
      </c>
      <c r="G186" s="52">
        <v>53.96</v>
      </c>
      <c r="H186" s="52">
        <v>0</v>
      </c>
      <c r="I186" s="53">
        <v>1654830000</v>
      </c>
      <c r="J186" s="53">
        <v>156359615</v>
      </c>
      <c r="K186" s="53">
        <v>1811189615</v>
      </c>
      <c r="L186" s="53">
        <v>91233852</v>
      </c>
      <c r="M186" s="53"/>
    </row>
    <row r="187" spans="1:13" ht="12.75" customHeight="1">
      <c r="A187" s="52">
        <v>16</v>
      </c>
      <c r="B187" s="52" t="s">
        <v>60</v>
      </c>
      <c r="C187" s="52" t="s">
        <v>76</v>
      </c>
      <c r="D187" s="52" t="s">
        <v>80</v>
      </c>
      <c r="E187" s="52" t="s">
        <v>216</v>
      </c>
      <c r="F187" s="52" t="s">
        <v>170</v>
      </c>
      <c r="G187" s="52">
        <v>54.03</v>
      </c>
      <c r="H187" s="52">
        <v>0</v>
      </c>
      <c r="I187" s="53">
        <v>1575380000</v>
      </c>
      <c r="J187" s="53">
        <v>148402779</v>
      </c>
      <c r="K187" s="53">
        <v>1723782779</v>
      </c>
      <c r="L187" s="53">
        <v>91352206</v>
      </c>
      <c r="M187" s="53"/>
    </row>
    <row r="188" spans="1:13" ht="12.75" customHeight="1">
      <c r="A188" s="52">
        <v>17</v>
      </c>
      <c r="B188" s="52" t="s">
        <v>60</v>
      </c>
      <c r="C188" s="52" t="s">
        <v>81</v>
      </c>
      <c r="D188" s="52" t="s">
        <v>82</v>
      </c>
      <c r="E188" s="52" t="s">
        <v>221</v>
      </c>
      <c r="F188" s="52" t="s">
        <v>171</v>
      </c>
      <c r="G188" s="52">
        <v>52.8</v>
      </c>
      <c r="H188" s="52">
        <v>0</v>
      </c>
      <c r="I188" s="53">
        <v>1670720000</v>
      </c>
      <c r="J188" s="53">
        <v>158144744</v>
      </c>
      <c r="K188" s="53">
        <v>1828864744</v>
      </c>
      <c r="L188" s="53">
        <v>89272561</v>
      </c>
      <c r="M188" s="53"/>
    </row>
    <row r="189" spans="1:13" ht="12.75" customHeight="1">
      <c r="A189" s="56">
        <v>18</v>
      </c>
      <c r="B189" s="56" t="s">
        <v>60</v>
      </c>
      <c r="C189" s="56" t="s">
        <v>81</v>
      </c>
      <c r="D189" s="56" t="s">
        <v>83</v>
      </c>
      <c r="E189" s="56" t="s">
        <v>209</v>
      </c>
      <c r="F189" s="56" t="s">
        <v>171</v>
      </c>
      <c r="G189" s="56">
        <v>97.88</v>
      </c>
      <c r="H189" s="56">
        <v>0</v>
      </c>
      <c r="I189" s="57">
        <v>3182540000</v>
      </c>
      <c r="J189" s="57">
        <v>301704761</v>
      </c>
      <c r="K189" s="57">
        <v>3484244761</v>
      </c>
      <c r="L189" s="53">
        <v>165492391</v>
      </c>
      <c r="M189" s="57" t="s">
        <v>375</v>
      </c>
    </row>
    <row r="190" spans="1:13" ht="12.75" customHeight="1">
      <c r="A190" s="52">
        <v>19</v>
      </c>
      <c r="B190" s="52" t="s">
        <v>60</v>
      </c>
      <c r="C190" s="52" t="s">
        <v>81</v>
      </c>
      <c r="D190" s="52" t="s">
        <v>84</v>
      </c>
      <c r="E190" s="52" t="s">
        <v>211</v>
      </c>
      <c r="F190" s="52" t="s">
        <v>188</v>
      </c>
      <c r="G190" s="52">
        <v>99.46</v>
      </c>
      <c r="H190" s="52">
        <v>0</v>
      </c>
      <c r="I190" s="53">
        <v>3094010000</v>
      </c>
      <c r="J190" s="53">
        <v>292584620</v>
      </c>
      <c r="K190" s="53">
        <v>3386594620</v>
      </c>
      <c r="L190" s="53">
        <v>168163805</v>
      </c>
      <c r="M190" s="53"/>
    </row>
    <row r="191" spans="1:13" ht="12.75" customHeight="1">
      <c r="A191" s="52">
        <v>20</v>
      </c>
      <c r="B191" s="52" t="s">
        <v>60</v>
      </c>
      <c r="C191" s="52" t="s">
        <v>81</v>
      </c>
      <c r="D191" s="52" t="s">
        <v>85</v>
      </c>
      <c r="E191" s="52" t="s">
        <v>218</v>
      </c>
      <c r="F191" s="52" t="s">
        <v>170</v>
      </c>
      <c r="G191" s="52">
        <v>106.45</v>
      </c>
      <c r="H191" s="52">
        <v>0</v>
      </c>
      <c r="I191" s="53">
        <v>3209780000</v>
      </c>
      <c r="J191" s="53">
        <v>302979773</v>
      </c>
      <c r="K191" s="53">
        <v>3512759773</v>
      </c>
      <c r="L191" s="53">
        <v>179982274</v>
      </c>
      <c r="M191" s="53"/>
    </row>
    <row r="192" spans="1:13" ht="12.75" customHeight="1">
      <c r="A192" s="52">
        <v>21</v>
      </c>
      <c r="B192" s="52" t="s">
        <v>60</v>
      </c>
      <c r="C192" s="52" t="s">
        <v>81</v>
      </c>
      <c r="D192" s="52" t="s">
        <v>86</v>
      </c>
      <c r="E192" s="52" t="s">
        <v>216</v>
      </c>
      <c r="F192" s="52" t="s">
        <v>170</v>
      </c>
      <c r="G192" s="52">
        <v>54.03</v>
      </c>
      <c r="H192" s="52">
        <v>0</v>
      </c>
      <c r="I192" s="53">
        <v>1575380000</v>
      </c>
      <c r="J192" s="53">
        <v>148402779</v>
      </c>
      <c r="K192" s="53">
        <v>1723782779</v>
      </c>
      <c r="L192" s="53">
        <v>91352206</v>
      </c>
      <c r="M192" s="53"/>
    </row>
    <row r="193" spans="1:13" ht="12.75" customHeight="1">
      <c r="A193" s="52">
        <v>22</v>
      </c>
      <c r="B193" s="52" t="s">
        <v>60</v>
      </c>
      <c r="C193" s="52" t="s">
        <v>81</v>
      </c>
      <c r="D193" s="52" t="s">
        <v>87</v>
      </c>
      <c r="E193" s="52" t="s">
        <v>296</v>
      </c>
      <c r="F193" s="52" t="s">
        <v>170</v>
      </c>
      <c r="G193" s="52">
        <v>93.09</v>
      </c>
      <c r="H193" s="52">
        <v>0</v>
      </c>
      <c r="I193" s="53">
        <v>2832960000</v>
      </c>
      <c r="J193" s="53">
        <v>267556639</v>
      </c>
      <c r="K193" s="53">
        <v>3100516639</v>
      </c>
      <c r="L193" s="53">
        <v>157393611</v>
      </c>
      <c r="M193" s="53"/>
    </row>
    <row r="194" spans="1:13" ht="12.75" customHeight="1">
      <c r="A194" s="52">
        <v>23</v>
      </c>
      <c r="B194" s="52" t="s">
        <v>60</v>
      </c>
      <c r="C194" s="52" t="s">
        <v>81</v>
      </c>
      <c r="D194" s="52" t="s">
        <v>88</v>
      </c>
      <c r="E194" s="52" t="s">
        <v>213</v>
      </c>
      <c r="F194" s="52" t="s">
        <v>202</v>
      </c>
      <c r="G194" s="52">
        <v>95.25</v>
      </c>
      <c r="H194" s="52">
        <v>0</v>
      </c>
      <c r="I194" s="53">
        <v>3293770000</v>
      </c>
      <c r="J194" s="53">
        <v>313272433</v>
      </c>
      <c r="K194" s="53">
        <v>3607042433</v>
      </c>
      <c r="L194" s="53">
        <v>161045671</v>
      </c>
      <c r="M194" s="53"/>
    </row>
    <row r="195" spans="1:13" ht="12.75" customHeight="1">
      <c r="A195" s="52">
        <v>24</v>
      </c>
      <c r="B195" s="52" t="s">
        <v>60</v>
      </c>
      <c r="C195" s="52" t="s">
        <v>89</v>
      </c>
      <c r="D195" s="52" t="s">
        <v>90</v>
      </c>
      <c r="E195" s="52" t="s">
        <v>216</v>
      </c>
      <c r="F195" s="52" t="s">
        <v>188</v>
      </c>
      <c r="G195" s="52">
        <v>53.96</v>
      </c>
      <c r="H195" s="52">
        <v>0</v>
      </c>
      <c r="I195" s="53">
        <v>1654830000</v>
      </c>
      <c r="J195" s="53">
        <v>156359615</v>
      </c>
      <c r="K195" s="53">
        <v>1811189615</v>
      </c>
      <c r="L195" s="53">
        <v>91233852</v>
      </c>
      <c r="M195" s="53"/>
    </row>
    <row r="196" spans="1:13" ht="12.75" customHeight="1">
      <c r="A196" s="52">
        <v>25</v>
      </c>
      <c r="B196" s="52" t="s">
        <v>60</v>
      </c>
      <c r="C196" s="52" t="s">
        <v>89</v>
      </c>
      <c r="D196" s="52" t="s">
        <v>91</v>
      </c>
      <c r="E196" s="52" t="s">
        <v>218</v>
      </c>
      <c r="F196" s="52" t="s">
        <v>170</v>
      </c>
      <c r="G196" s="52">
        <v>106.45</v>
      </c>
      <c r="H196" s="52">
        <v>0</v>
      </c>
      <c r="I196" s="53">
        <v>3209780000</v>
      </c>
      <c r="J196" s="53">
        <v>302979773</v>
      </c>
      <c r="K196" s="53">
        <v>3512759773</v>
      </c>
      <c r="L196" s="53">
        <v>179982274</v>
      </c>
      <c r="M196" s="53"/>
    </row>
    <row r="197" spans="1:13" ht="12.75" customHeight="1">
      <c r="A197" s="52">
        <v>26</v>
      </c>
      <c r="B197" s="52" t="s">
        <v>60</v>
      </c>
      <c r="C197" s="52" t="s">
        <v>89</v>
      </c>
      <c r="D197" s="52" t="s">
        <v>92</v>
      </c>
      <c r="E197" s="52" t="s">
        <v>296</v>
      </c>
      <c r="F197" s="52" t="s">
        <v>170</v>
      </c>
      <c r="G197" s="52">
        <v>93.09</v>
      </c>
      <c r="H197" s="52">
        <v>0</v>
      </c>
      <c r="I197" s="53">
        <v>2832960000</v>
      </c>
      <c r="J197" s="53">
        <v>267556639</v>
      </c>
      <c r="K197" s="53">
        <v>3100516639</v>
      </c>
      <c r="L197" s="53">
        <v>157393611</v>
      </c>
      <c r="M197" s="53"/>
    </row>
    <row r="198" spans="1:13" ht="12.75" customHeight="1">
      <c r="A198" s="52">
        <v>27</v>
      </c>
      <c r="B198" s="52" t="s">
        <v>60</v>
      </c>
      <c r="C198" s="52" t="s">
        <v>93</v>
      </c>
      <c r="D198" s="52" t="s">
        <v>94</v>
      </c>
      <c r="E198" s="52" t="s">
        <v>221</v>
      </c>
      <c r="F198" s="52" t="s">
        <v>171</v>
      </c>
      <c r="G198" s="52">
        <v>52.8</v>
      </c>
      <c r="H198" s="52">
        <v>0</v>
      </c>
      <c r="I198" s="53">
        <v>1670720000</v>
      </c>
      <c r="J198" s="53">
        <v>158144744</v>
      </c>
      <c r="K198" s="53">
        <v>1828864744</v>
      </c>
      <c r="L198" s="53">
        <v>89272561</v>
      </c>
      <c r="M198" s="53"/>
    </row>
    <row r="199" spans="1:13" ht="12.75" customHeight="1">
      <c r="A199" s="52">
        <v>28</v>
      </c>
      <c r="B199" s="52" t="s">
        <v>60</v>
      </c>
      <c r="C199" s="52" t="s">
        <v>93</v>
      </c>
      <c r="D199" s="52" t="s">
        <v>95</v>
      </c>
      <c r="E199" s="52" t="s">
        <v>209</v>
      </c>
      <c r="F199" s="52" t="s">
        <v>171</v>
      </c>
      <c r="G199" s="52">
        <v>97.88</v>
      </c>
      <c r="H199" s="52">
        <v>0</v>
      </c>
      <c r="I199" s="53">
        <v>3182540000</v>
      </c>
      <c r="J199" s="53">
        <v>301704761</v>
      </c>
      <c r="K199" s="53">
        <v>3484244761</v>
      </c>
      <c r="L199" s="53">
        <v>165492391</v>
      </c>
      <c r="M199" s="53"/>
    </row>
    <row r="200" spans="1:13" ht="12.75" customHeight="1">
      <c r="A200" s="52">
        <v>29</v>
      </c>
      <c r="B200" s="52" t="s">
        <v>60</v>
      </c>
      <c r="C200" s="52" t="s">
        <v>93</v>
      </c>
      <c r="D200" s="52" t="s">
        <v>96</v>
      </c>
      <c r="E200" s="52" t="s">
        <v>218</v>
      </c>
      <c r="F200" s="52" t="s">
        <v>170</v>
      </c>
      <c r="G200" s="52">
        <v>106.45</v>
      </c>
      <c r="H200" s="52">
        <v>0</v>
      </c>
      <c r="I200" s="53">
        <v>3209780000</v>
      </c>
      <c r="J200" s="53">
        <v>302979773</v>
      </c>
      <c r="K200" s="53">
        <v>3512759773</v>
      </c>
      <c r="L200" s="53">
        <v>179982274</v>
      </c>
      <c r="M200" s="53"/>
    </row>
    <row r="201" spans="1:13" ht="12.75" customHeight="1">
      <c r="A201" s="52">
        <v>30</v>
      </c>
      <c r="B201" s="52" t="s">
        <v>60</v>
      </c>
      <c r="C201" s="52" t="s">
        <v>93</v>
      </c>
      <c r="D201" s="52" t="s">
        <v>97</v>
      </c>
      <c r="E201" s="52" t="s">
        <v>216</v>
      </c>
      <c r="F201" s="52" t="s">
        <v>170</v>
      </c>
      <c r="G201" s="52">
        <v>54.03</v>
      </c>
      <c r="H201" s="52">
        <v>0</v>
      </c>
      <c r="I201" s="53">
        <v>1575380000</v>
      </c>
      <c r="J201" s="53">
        <v>148402779</v>
      </c>
      <c r="K201" s="53">
        <v>1723782779</v>
      </c>
      <c r="L201" s="53">
        <v>91352206</v>
      </c>
      <c r="M201" s="53"/>
    </row>
    <row r="202" spans="1:13" ht="12.75" customHeight="1">
      <c r="A202" s="52">
        <v>31</v>
      </c>
      <c r="B202" s="52" t="s">
        <v>60</v>
      </c>
      <c r="C202" s="52" t="s">
        <v>93</v>
      </c>
      <c r="D202" s="52" t="s">
        <v>98</v>
      </c>
      <c r="E202" s="52" t="s">
        <v>296</v>
      </c>
      <c r="F202" s="52" t="s">
        <v>170</v>
      </c>
      <c r="G202" s="52">
        <v>93.09</v>
      </c>
      <c r="H202" s="52">
        <v>0</v>
      </c>
      <c r="I202" s="53">
        <v>2832960000</v>
      </c>
      <c r="J202" s="53">
        <v>267556639</v>
      </c>
      <c r="K202" s="53">
        <v>3100516639</v>
      </c>
      <c r="L202" s="53">
        <v>157393611</v>
      </c>
      <c r="M202" s="53"/>
    </row>
    <row r="203" spans="1:13" ht="12.75" customHeight="1">
      <c r="A203" s="52">
        <v>32</v>
      </c>
      <c r="B203" s="52" t="s">
        <v>60</v>
      </c>
      <c r="C203" s="52" t="s">
        <v>93</v>
      </c>
      <c r="D203" s="52" t="s">
        <v>99</v>
      </c>
      <c r="E203" s="52" t="s">
        <v>213</v>
      </c>
      <c r="F203" s="52" t="s">
        <v>202</v>
      </c>
      <c r="G203" s="52">
        <v>95.25</v>
      </c>
      <c r="H203" s="52">
        <v>0</v>
      </c>
      <c r="I203" s="53">
        <v>3293770000</v>
      </c>
      <c r="J203" s="53">
        <v>313272433</v>
      </c>
      <c r="K203" s="53">
        <v>3607042433</v>
      </c>
      <c r="L203" s="53">
        <v>161045671</v>
      </c>
      <c r="M203" s="53"/>
    </row>
    <row r="204" spans="1:13" ht="12.75" customHeight="1">
      <c r="A204" s="52">
        <v>33</v>
      </c>
      <c r="B204" s="52" t="s">
        <v>60</v>
      </c>
      <c r="C204" s="52" t="s">
        <v>100</v>
      </c>
      <c r="D204" s="52" t="s">
        <v>101</v>
      </c>
      <c r="E204" s="52" t="s">
        <v>221</v>
      </c>
      <c r="F204" s="52" t="s">
        <v>171</v>
      </c>
      <c r="G204" s="52">
        <v>52.8</v>
      </c>
      <c r="H204" s="52">
        <v>0</v>
      </c>
      <c r="I204" s="53">
        <v>1670720000</v>
      </c>
      <c r="J204" s="53">
        <v>158144744</v>
      </c>
      <c r="K204" s="53">
        <v>1828864744</v>
      </c>
      <c r="L204" s="53">
        <v>89272561</v>
      </c>
      <c r="M204" s="53"/>
    </row>
    <row r="205" spans="1:13" ht="12.75" customHeight="1">
      <c r="A205" s="52">
        <v>34</v>
      </c>
      <c r="B205" s="52" t="s">
        <v>60</v>
      </c>
      <c r="C205" s="52" t="s">
        <v>100</v>
      </c>
      <c r="D205" s="52" t="s">
        <v>102</v>
      </c>
      <c r="E205" s="52" t="s">
        <v>209</v>
      </c>
      <c r="F205" s="52" t="s">
        <v>171</v>
      </c>
      <c r="G205" s="52">
        <v>97.88</v>
      </c>
      <c r="H205" s="52">
        <v>0</v>
      </c>
      <c r="I205" s="53">
        <v>3182540000</v>
      </c>
      <c r="J205" s="53">
        <v>301704761</v>
      </c>
      <c r="K205" s="53">
        <v>3484244761</v>
      </c>
      <c r="L205" s="53">
        <v>165492391</v>
      </c>
      <c r="M205" s="53"/>
    </row>
    <row r="206" spans="1:13" ht="12.75" customHeight="1">
      <c r="A206" s="52">
        <v>35</v>
      </c>
      <c r="B206" s="52" t="s">
        <v>60</v>
      </c>
      <c r="C206" s="52" t="s">
        <v>100</v>
      </c>
      <c r="D206" s="52" t="s">
        <v>103</v>
      </c>
      <c r="E206" s="52" t="s">
        <v>218</v>
      </c>
      <c r="F206" s="52" t="s">
        <v>170</v>
      </c>
      <c r="G206" s="52">
        <v>106.45</v>
      </c>
      <c r="H206" s="52">
        <v>0</v>
      </c>
      <c r="I206" s="53">
        <v>3209780000</v>
      </c>
      <c r="J206" s="53">
        <v>302979773</v>
      </c>
      <c r="K206" s="53">
        <v>3512759773</v>
      </c>
      <c r="L206" s="53">
        <v>179982274</v>
      </c>
      <c r="M206" s="53"/>
    </row>
    <row r="207" spans="1:13" ht="12.75" customHeight="1">
      <c r="A207" s="52">
        <v>36</v>
      </c>
      <c r="B207" s="52" t="s">
        <v>60</v>
      </c>
      <c r="C207" s="52" t="s">
        <v>100</v>
      </c>
      <c r="D207" s="52" t="s">
        <v>104</v>
      </c>
      <c r="E207" s="52" t="s">
        <v>213</v>
      </c>
      <c r="F207" s="52" t="s">
        <v>202</v>
      </c>
      <c r="G207" s="52">
        <v>95.25</v>
      </c>
      <c r="H207" s="52">
        <v>0</v>
      </c>
      <c r="I207" s="53">
        <v>3293770000</v>
      </c>
      <c r="J207" s="53">
        <v>313272433</v>
      </c>
      <c r="K207" s="53">
        <v>3607042433</v>
      </c>
      <c r="L207" s="53">
        <v>161045671</v>
      </c>
      <c r="M207" s="53"/>
    </row>
    <row r="208" spans="1:13" ht="12.75" customHeight="1">
      <c r="A208" s="52">
        <v>37</v>
      </c>
      <c r="B208" s="52" t="s">
        <v>60</v>
      </c>
      <c r="C208" s="52" t="s">
        <v>100</v>
      </c>
      <c r="D208" s="52" t="s">
        <v>105</v>
      </c>
      <c r="E208" s="52" t="s">
        <v>209</v>
      </c>
      <c r="F208" s="52" t="s">
        <v>171</v>
      </c>
      <c r="G208" s="52">
        <v>97.88</v>
      </c>
      <c r="H208" s="52">
        <v>0</v>
      </c>
      <c r="I208" s="53">
        <v>3103090000</v>
      </c>
      <c r="J208" s="53">
        <v>293759761</v>
      </c>
      <c r="K208" s="53">
        <v>3396849761</v>
      </c>
      <c r="L208" s="53">
        <v>165492391</v>
      </c>
      <c r="M208" s="53"/>
    </row>
    <row r="209" spans="1:13" ht="12.75" customHeight="1">
      <c r="A209" s="52">
        <v>38</v>
      </c>
      <c r="B209" s="52" t="s">
        <v>60</v>
      </c>
      <c r="C209" s="52" t="s">
        <v>100</v>
      </c>
      <c r="D209" s="52" t="s">
        <v>106</v>
      </c>
      <c r="E209" s="52" t="s">
        <v>213</v>
      </c>
      <c r="F209" s="52" t="s">
        <v>202</v>
      </c>
      <c r="G209" s="52">
        <v>95.25</v>
      </c>
      <c r="H209" s="52">
        <v>0</v>
      </c>
      <c r="I209" s="53">
        <v>3214320000</v>
      </c>
      <c r="J209" s="53">
        <v>305327433</v>
      </c>
      <c r="K209" s="53">
        <v>3519647433</v>
      </c>
      <c r="L209" s="53">
        <v>161045671</v>
      </c>
      <c r="M209" s="53"/>
    </row>
    <row r="210" spans="1:13" ht="12.75" customHeight="1">
      <c r="A210" s="52">
        <v>39</v>
      </c>
      <c r="B210" s="52" t="s">
        <v>60</v>
      </c>
      <c r="C210" s="52" t="s">
        <v>107</v>
      </c>
      <c r="D210" s="52" t="s">
        <v>108</v>
      </c>
      <c r="E210" s="52" t="s">
        <v>221</v>
      </c>
      <c r="F210" s="52" t="s">
        <v>171</v>
      </c>
      <c r="G210" s="52">
        <v>52.8</v>
      </c>
      <c r="H210" s="52">
        <v>0</v>
      </c>
      <c r="I210" s="53">
        <v>1670720000</v>
      </c>
      <c r="J210" s="53">
        <v>158144744</v>
      </c>
      <c r="K210" s="53">
        <v>1828864744</v>
      </c>
      <c r="L210" s="53">
        <v>89272561</v>
      </c>
      <c r="M210" s="53"/>
    </row>
    <row r="211" spans="1:13" ht="12.75" customHeight="1">
      <c r="A211" s="52">
        <v>40</v>
      </c>
      <c r="B211" s="52" t="s">
        <v>60</v>
      </c>
      <c r="C211" s="52" t="s">
        <v>107</v>
      </c>
      <c r="D211" s="52" t="s">
        <v>109</v>
      </c>
      <c r="E211" s="52" t="s">
        <v>209</v>
      </c>
      <c r="F211" s="52" t="s">
        <v>171</v>
      </c>
      <c r="G211" s="52">
        <v>97.88</v>
      </c>
      <c r="H211" s="52">
        <v>0</v>
      </c>
      <c r="I211" s="53">
        <v>3182540000</v>
      </c>
      <c r="J211" s="53">
        <v>301704761</v>
      </c>
      <c r="K211" s="53">
        <v>3484244761</v>
      </c>
      <c r="L211" s="53">
        <v>165492391</v>
      </c>
      <c r="M211" s="53"/>
    </row>
    <row r="212" spans="1:13" ht="12.75" customHeight="1">
      <c r="A212" s="52">
        <v>41</v>
      </c>
      <c r="B212" s="52" t="s">
        <v>60</v>
      </c>
      <c r="C212" s="52" t="s">
        <v>107</v>
      </c>
      <c r="D212" s="52" t="s">
        <v>110</v>
      </c>
      <c r="E212" s="52" t="s">
        <v>211</v>
      </c>
      <c r="F212" s="52" t="s">
        <v>188</v>
      </c>
      <c r="G212" s="52">
        <v>99.46</v>
      </c>
      <c r="H212" s="52">
        <v>0</v>
      </c>
      <c r="I212" s="53">
        <v>3094010000</v>
      </c>
      <c r="J212" s="53">
        <v>292584620</v>
      </c>
      <c r="K212" s="53">
        <v>3386594620</v>
      </c>
      <c r="L212" s="53">
        <v>168163805</v>
      </c>
      <c r="M212" s="53"/>
    </row>
    <row r="213" spans="1:13" ht="12.75" customHeight="1">
      <c r="A213" s="52">
        <v>42</v>
      </c>
      <c r="B213" s="52" t="s">
        <v>60</v>
      </c>
      <c r="C213" s="52" t="s">
        <v>107</v>
      </c>
      <c r="D213" s="52" t="s">
        <v>111</v>
      </c>
      <c r="E213" s="52" t="s">
        <v>216</v>
      </c>
      <c r="F213" s="52" t="s">
        <v>188</v>
      </c>
      <c r="G213" s="52">
        <v>53.96</v>
      </c>
      <c r="H213" s="52">
        <v>0</v>
      </c>
      <c r="I213" s="53">
        <v>1654830000</v>
      </c>
      <c r="J213" s="53">
        <v>156359615</v>
      </c>
      <c r="K213" s="53">
        <v>1811189615</v>
      </c>
      <c r="L213" s="53">
        <v>91233852</v>
      </c>
      <c r="M213" s="53"/>
    </row>
    <row r="214" spans="1:13" ht="12.75" customHeight="1">
      <c r="A214" s="52">
        <v>43</v>
      </c>
      <c r="B214" s="52" t="s">
        <v>60</v>
      </c>
      <c r="C214" s="52" t="s">
        <v>107</v>
      </c>
      <c r="D214" s="52" t="s">
        <v>112</v>
      </c>
      <c r="E214" s="52" t="s">
        <v>218</v>
      </c>
      <c r="F214" s="52" t="s">
        <v>170</v>
      </c>
      <c r="G214" s="52">
        <v>106.45</v>
      </c>
      <c r="H214" s="52">
        <v>0</v>
      </c>
      <c r="I214" s="53">
        <v>3209780000</v>
      </c>
      <c r="J214" s="53">
        <v>302979773</v>
      </c>
      <c r="K214" s="53">
        <v>3512759773</v>
      </c>
      <c r="L214" s="53">
        <v>179982274</v>
      </c>
      <c r="M214" s="53"/>
    </row>
    <row r="215" spans="1:13" ht="12.75" customHeight="1">
      <c r="A215" s="52">
        <v>44</v>
      </c>
      <c r="B215" s="52" t="s">
        <v>60</v>
      </c>
      <c r="C215" s="52" t="s">
        <v>107</v>
      </c>
      <c r="D215" s="52" t="s">
        <v>113</v>
      </c>
      <c r="E215" s="52" t="s">
        <v>216</v>
      </c>
      <c r="F215" s="52" t="s">
        <v>170</v>
      </c>
      <c r="G215" s="52">
        <v>54.03</v>
      </c>
      <c r="H215" s="52">
        <v>0</v>
      </c>
      <c r="I215" s="53">
        <v>1575380000</v>
      </c>
      <c r="J215" s="53">
        <v>148402779</v>
      </c>
      <c r="K215" s="53">
        <v>1723782779</v>
      </c>
      <c r="L215" s="53">
        <v>91352206</v>
      </c>
      <c r="M215" s="53"/>
    </row>
    <row r="216" spans="1:13" ht="12.75" customHeight="1">
      <c r="A216" s="52">
        <v>45</v>
      </c>
      <c r="B216" s="52" t="s">
        <v>60</v>
      </c>
      <c r="C216" s="52" t="s">
        <v>107</v>
      </c>
      <c r="D216" s="52" t="s">
        <v>114</v>
      </c>
      <c r="E216" s="52" t="s">
        <v>296</v>
      </c>
      <c r="F216" s="52" t="s">
        <v>170</v>
      </c>
      <c r="G216" s="52">
        <v>93.09</v>
      </c>
      <c r="H216" s="52">
        <v>0</v>
      </c>
      <c r="I216" s="53">
        <v>2832960000</v>
      </c>
      <c r="J216" s="53">
        <v>267556639</v>
      </c>
      <c r="K216" s="53">
        <v>3100516639</v>
      </c>
      <c r="L216" s="53">
        <v>157393611</v>
      </c>
      <c r="M216" s="53"/>
    </row>
    <row r="217" spans="1:13" ht="12.75" customHeight="1">
      <c r="A217" s="52">
        <v>46</v>
      </c>
      <c r="B217" s="52" t="s">
        <v>60</v>
      </c>
      <c r="C217" s="52" t="s">
        <v>107</v>
      </c>
      <c r="D217" s="52" t="s">
        <v>115</v>
      </c>
      <c r="E217" s="52" t="s">
        <v>213</v>
      </c>
      <c r="F217" s="52" t="s">
        <v>202</v>
      </c>
      <c r="G217" s="52">
        <v>95.25</v>
      </c>
      <c r="H217" s="52">
        <v>0</v>
      </c>
      <c r="I217" s="53">
        <v>3293770000</v>
      </c>
      <c r="J217" s="53">
        <v>313272433</v>
      </c>
      <c r="K217" s="53">
        <v>3607042433</v>
      </c>
      <c r="L217" s="53">
        <v>161045671</v>
      </c>
      <c r="M217" s="53"/>
    </row>
    <row r="218" spans="1:13" ht="12.75" customHeight="1">
      <c r="A218" s="52">
        <v>47</v>
      </c>
      <c r="B218" s="52" t="s">
        <v>60</v>
      </c>
      <c r="C218" s="52" t="s">
        <v>116</v>
      </c>
      <c r="D218" s="52" t="s">
        <v>117</v>
      </c>
      <c r="E218" s="52" t="s">
        <v>216</v>
      </c>
      <c r="F218" s="52" t="s">
        <v>188</v>
      </c>
      <c r="G218" s="52">
        <v>53.96</v>
      </c>
      <c r="H218" s="52">
        <v>0</v>
      </c>
      <c r="I218" s="53">
        <v>1654830000</v>
      </c>
      <c r="J218" s="53">
        <v>156359615</v>
      </c>
      <c r="K218" s="53">
        <v>1811189615</v>
      </c>
      <c r="L218" s="53">
        <v>91233852</v>
      </c>
      <c r="M218" s="53"/>
    </row>
    <row r="219" spans="1:13" ht="12.75" customHeight="1">
      <c r="A219" s="52">
        <v>48</v>
      </c>
      <c r="B219" s="52" t="s">
        <v>60</v>
      </c>
      <c r="C219" s="52" t="s">
        <v>116</v>
      </c>
      <c r="D219" s="52" t="s">
        <v>118</v>
      </c>
      <c r="E219" s="52" t="s">
        <v>213</v>
      </c>
      <c r="F219" s="52" t="s">
        <v>202</v>
      </c>
      <c r="G219" s="52">
        <v>95.25</v>
      </c>
      <c r="H219" s="52">
        <v>0</v>
      </c>
      <c r="I219" s="53">
        <v>3293770000</v>
      </c>
      <c r="J219" s="53">
        <v>313272433</v>
      </c>
      <c r="K219" s="53">
        <v>3607042433</v>
      </c>
      <c r="L219" s="53">
        <v>161045671</v>
      </c>
      <c r="M219" s="53"/>
    </row>
    <row r="220" spans="1:13" ht="12.75" customHeight="1">
      <c r="A220" s="52">
        <v>49</v>
      </c>
      <c r="B220" s="52" t="s">
        <v>60</v>
      </c>
      <c r="C220" s="52" t="s">
        <v>119</v>
      </c>
      <c r="D220" s="52" t="s">
        <v>120</v>
      </c>
      <c r="E220" s="52" t="s">
        <v>213</v>
      </c>
      <c r="F220" s="52" t="s">
        <v>202</v>
      </c>
      <c r="G220" s="52">
        <v>95.25</v>
      </c>
      <c r="H220" s="52">
        <v>0</v>
      </c>
      <c r="I220" s="53">
        <v>3268800000</v>
      </c>
      <c r="J220" s="53">
        <v>310775433</v>
      </c>
      <c r="K220" s="53">
        <v>3579575433</v>
      </c>
      <c r="L220" s="53">
        <v>161045671</v>
      </c>
      <c r="M220" s="53"/>
    </row>
    <row r="221" spans="1:13" ht="12.75" customHeight="1">
      <c r="A221" s="52">
        <v>50</v>
      </c>
      <c r="B221" s="52" t="s">
        <v>60</v>
      </c>
      <c r="C221" s="52" t="s">
        <v>121</v>
      </c>
      <c r="D221" s="52" t="s">
        <v>122</v>
      </c>
      <c r="E221" s="52" t="s">
        <v>221</v>
      </c>
      <c r="F221" s="52" t="s">
        <v>171</v>
      </c>
      <c r="G221" s="52">
        <v>52.8</v>
      </c>
      <c r="H221" s="52">
        <v>0</v>
      </c>
      <c r="I221" s="53">
        <v>1645750000</v>
      </c>
      <c r="J221" s="53">
        <v>155647744</v>
      </c>
      <c r="K221" s="53">
        <v>1801397744</v>
      </c>
      <c r="L221" s="53">
        <v>89272561</v>
      </c>
      <c r="M221" s="53"/>
    </row>
    <row r="222" spans="1:13" ht="12.75" customHeight="1">
      <c r="A222" s="52">
        <v>51</v>
      </c>
      <c r="B222" s="52" t="s">
        <v>60</v>
      </c>
      <c r="C222" s="52" t="s">
        <v>121</v>
      </c>
      <c r="D222" s="52" t="s">
        <v>123</v>
      </c>
      <c r="E222" s="52" t="s">
        <v>209</v>
      </c>
      <c r="F222" s="52" t="s">
        <v>171</v>
      </c>
      <c r="G222" s="52">
        <v>97.88</v>
      </c>
      <c r="H222" s="52">
        <v>0</v>
      </c>
      <c r="I222" s="53">
        <v>3157570000</v>
      </c>
      <c r="J222" s="53">
        <v>299207761</v>
      </c>
      <c r="K222" s="53">
        <v>3456777761</v>
      </c>
      <c r="L222" s="53">
        <v>165492391</v>
      </c>
      <c r="M222" s="53"/>
    </row>
    <row r="223" spans="1:13" ht="12.75" customHeight="1">
      <c r="A223" s="52">
        <v>52</v>
      </c>
      <c r="B223" s="52" t="s">
        <v>60</v>
      </c>
      <c r="C223" s="52" t="s">
        <v>121</v>
      </c>
      <c r="D223" s="52" t="s">
        <v>124</v>
      </c>
      <c r="E223" s="52" t="s">
        <v>213</v>
      </c>
      <c r="F223" s="52" t="s">
        <v>202</v>
      </c>
      <c r="G223" s="52">
        <v>95.25</v>
      </c>
      <c r="H223" s="52">
        <v>0</v>
      </c>
      <c r="I223" s="53">
        <v>3268800000</v>
      </c>
      <c r="J223" s="53">
        <v>310775433</v>
      </c>
      <c r="K223" s="53">
        <v>3579575433</v>
      </c>
      <c r="L223" s="53">
        <v>161045671</v>
      </c>
      <c r="M223" s="53"/>
    </row>
    <row r="224" spans="1:13" ht="12.75" customHeight="1">
      <c r="A224" s="52">
        <v>53</v>
      </c>
      <c r="B224" s="52" t="s">
        <v>60</v>
      </c>
      <c r="C224" s="52" t="s">
        <v>125</v>
      </c>
      <c r="D224" s="52" t="s">
        <v>126</v>
      </c>
      <c r="E224" s="52" t="s">
        <v>221</v>
      </c>
      <c r="F224" s="52" t="s">
        <v>171</v>
      </c>
      <c r="G224" s="52">
        <v>52.8</v>
      </c>
      <c r="H224" s="52">
        <v>0</v>
      </c>
      <c r="I224" s="53">
        <v>1645750000</v>
      </c>
      <c r="J224" s="53">
        <v>155647744</v>
      </c>
      <c r="K224" s="53">
        <v>1801397744</v>
      </c>
      <c r="L224" s="53">
        <v>89272561</v>
      </c>
      <c r="M224" s="53"/>
    </row>
    <row r="225" spans="1:13" ht="12.75" customHeight="1">
      <c r="A225" s="52">
        <v>54</v>
      </c>
      <c r="B225" s="52" t="s">
        <v>60</v>
      </c>
      <c r="C225" s="52" t="s">
        <v>127</v>
      </c>
      <c r="D225" s="52" t="s">
        <v>128</v>
      </c>
      <c r="E225" s="52" t="s">
        <v>216</v>
      </c>
      <c r="F225" s="52" t="s">
        <v>188</v>
      </c>
      <c r="G225" s="52">
        <v>53.96</v>
      </c>
      <c r="H225" s="52">
        <v>0</v>
      </c>
      <c r="I225" s="53">
        <v>1629860000</v>
      </c>
      <c r="J225" s="53">
        <v>153862615</v>
      </c>
      <c r="K225" s="53">
        <v>1783722615</v>
      </c>
      <c r="L225" s="53">
        <v>91233852</v>
      </c>
      <c r="M225" s="53"/>
    </row>
    <row r="226" spans="1:13" ht="12.75" customHeight="1">
      <c r="A226" s="52">
        <v>55</v>
      </c>
      <c r="B226" s="52" t="s">
        <v>60</v>
      </c>
      <c r="C226" s="52" t="s">
        <v>127</v>
      </c>
      <c r="D226" s="52" t="s">
        <v>129</v>
      </c>
      <c r="E226" s="52" t="s">
        <v>213</v>
      </c>
      <c r="F226" s="52" t="s">
        <v>202</v>
      </c>
      <c r="G226" s="52">
        <v>95.25</v>
      </c>
      <c r="H226" s="52">
        <v>0</v>
      </c>
      <c r="I226" s="53">
        <v>3268800000</v>
      </c>
      <c r="J226" s="53">
        <v>310775433</v>
      </c>
      <c r="K226" s="53">
        <v>3579575433</v>
      </c>
      <c r="L226" s="53">
        <v>161045671</v>
      </c>
      <c r="M226" s="53"/>
    </row>
    <row r="227" spans="1:13" ht="12.75" customHeight="1">
      <c r="A227" s="52">
        <v>56</v>
      </c>
      <c r="B227" s="52" t="s">
        <v>60</v>
      </c>
      <c r="C227" s="52" t="s">
        <v>130</v>
      </c>
      <c r="D227" s="52" t="s">
        <v>131</v>
      </c>
      <c r="E227" s="52" t="s">
        <v>296</v>
      </c>
      <c r="F227" s="52" t="s">
        <v>170</v>
      </c>
      <c r="G227" s="52">
        <v>93.09</v>
      </c>
      <c r="H227" s="52">
        <v>0</v>
      </c>
      <c r="I227" s="53">
        <v>2753510000</v>
      </c>
      <c r="J227" s="53">
        <v>259611639</v>
      </c>
      <c r="K227" s="53">
        <v>3013121639</v>
      </c>
      <c r="L227" s="53">
        <v>157393611</v>
      </c>
      <c r="M227" s="53"/>
    </row>
    <row r="228" spans="1:13" ht="12.75" customHeight="1">
      <c r="A228" s="52">
        <v>57</v>
      </c>
      <c r="B228" s="52" t="s">
        <v>60</v>
      </c>
      <c r="C228" s="52" t="s">
        <v>130</v>
      </c>
      <c r="D228" s="52" t="s">
        <v>132</v>
      </c>
      <c r="E228" s="52" t="s">
        <v>213</v>
      </c>
      <c r="F228" s="52" t="s">
        <v>202</v>
      </c>
      <c r="G228" s="52">
        <v>95.25</v>
      </c>
      <c r="H228" s="52">
        <v>0</v>
      </c>
      <c r="I228" s="53">
        <v>3214320000</v>
      </c>
      <c r="J228" s="53">
        <v>305327433</v>
      </c>
      <c r="K228" s="53">
        <v>3519647433</v>
      </c>
      <c r="L228" s="53">
        <v>161045671</v>
      </c>
      <c r="M228" s="53"/>
    </row>
    <row r="229" spans="1:13" ht="12.75" customHeight="1">
      <c r="A229" s="52">
        <v>58</v>
      </c>
      <c r="B229" s="52" t="s">
        <v>60</v>
      </c>
      <c r="C229" s="52" t="s">
        <v>133</v>
      </c>
      <c r="D229" s="52" t="s">
        <v>134</v>
      </c>
      <c r="E229" s="52" t="s">
        <v>221</v>
      </c>
      <c r="F229" s="52" t="s">
        <v>171</v>
      </c>
      <c r="G229" s="52">
        <v>52.8</v>
      </c>
      <c r="H229" s="52">
        <v>0</v>
      </c>
      <c r="I229" s="53">
        <v>1618510000</v>
      </c>
      <c r="J229" s="53">
        <v>152923744</v>
      </c>
      <c r="K229" s="53">
        <v>1771433744</v>
      </c>
      <c r="L229" s="53">
        <v>89272561</v>
      </c>
      <c r="M229" s="53"/>
    </row>
    <row r="230" spans="1:13" ht="12.75" customHeight="1">
      <c r="A230" s="52">
        <v>59</v>
      </c>
      <c r="B230" s="52" t="s">
        <v>60</v>
      </c>
      <c r="C230" s="52" t="s">
        <v>133</v>
      </c>
      <c r="D230" s="52" t="s">
        <v>135</v>
      </c>
      <c r="E230" s="52" t="s">
        <v>296</v>
      </c>
      <c r="F230" s="52" t="s">
        <v>170</v>
      </c>
      <c r="G230" s="52">
        <v>93.09</v>
      </c>
      <c r="H230" s="52">
        <v>0</v>
      </c>
      <c r="I230" s="53">
        <v>2780750000</v>
      </c>
      <c r="J230" s="53">
        <v>262335639</v>
      </c>
      <c r="K230" s="53">
        <v>3043085639</v>
      </c>
      <c r="L230" s="53">
        <v>157393611</v>
      </c>
      <c r="M230" s="53"/>
    </row>
    <row r="231" spans="1:13" ht="12.75" customHeight="1">
      <c r="A231" s="52">
        <v>60</v>
      </c>
      <c r="B231" s="52" t="s">
        <v>60</v>
      </c>
      <c r="C231" s="52" t="s">
        <v>133</v>
      </c>
      <c r="D231" s="52" t="s">
        <v>136</v>
      </c>
      <c r="E231" s="52" t="s">
        <v>213</v>
      </c>
      <c r="F231" s="52" t="s">
        <v>202</v>
      </c>
      <c r="G231" s="52">
        <v>95.25</v>
      </c>
      <c r="H231" s="52">
        <v>0</v>
      </c>
      <c r="I231" s="53">
        <v>3243830000</v>
      </c>
      <c r="J231" s="53">
        <v>308278433</v>
      </c>
      <c r="K231" s="53">
        <v>3552108433</v>
      </c>
      <c r="L231" s="53">
        <v>161045671</v>
      </c>
      <c r="M231" s="53"/>
    </row>
    <row r="232" spans="1:13" ht="12.75" customHeight="1">
      <c r="A232" s="52">
        <v>61</v>
      </c>
      <c r="B232" s="52" t="s">
        <v>60</v>
      </c>
      <c r="C232" s="52" t="s">
        <v>137</v>
      </c>
      <c r="D232" s="52" t="s">
        <v>138</v>
      </c>
      <c r="E232" s="52" t="s">
        <v>221</v>
      </c>
      <c r="F232" s="52" t="s">
        <v>171</v>
      </c>
      <c r="G232" s="52">
        <v>52.8</v>
      </c>
      <c r="H232" s="52">
        <v>0</v>
      </c>
      <c r="I232" s="53">
        <v>1618510000</v>
      </c>
      <c r="J232" s="53">
        <v>152923744</v>
      </c>
      <c r="K232" s="53">
        <v>1771433744</v>
      </c>
      <c r="L232" s="53">
        <v>89272561</v>
      </c>
      <c r="M232" s="53"/>
    </row>
    <row r="233" spans="1:13" ht="12.75" customHeight="1">
      <c r="A233" s="52">
        <v>62</v>
      </c>
      <c r="B233" s="52" t="s">
        <v>60</v>
      </c>
      <c r="C233" s="52" t="s">
        <v>137</v>
      </c>
      <c r="D233" s="52" t="s">
        <v>139</v>
      </c>
      <c r="E233" s="52" t="s">
        <v>296</v>
      </c>
      <c r="F233" s="52" t="s">
        <v>170</v>
      </c>
      <c r="G233" s="52">
        <v>93.09</v>
      </c>
      <c r="H233" s="52">
        <v>0</v>
      </c>
      <c r="I233" s="53">
        <v>2780750000</v>
      </c>
      <c r="J233" s="53">
        <v>262335639</v>
      </c>
      <c r="K233" s="53">
        <v>3043085639</v>
      </c>
      <c r="L233" s="53">
        <v>157393611</v>
      </c>
      <c r="M233" s="53"/>
    </row>
    <row r="234" spans="1:13" ht="12.75" customHeight="1">
      <c r="A234" s="52">
        <v>63</v>
      </c>
      <c r="B234" s="52" t="s">
        <v>60</v>
      </c>
      <c r="C234" s="52" t="s">
        <v>137</v>
      </c>
      <c r="D234" s="52" t="s">
        <v>140</v>
      </c>
      <c r="E234" s="52" t="s">
        <v>213</v>
      </c>
      <c r="F234" s="52" t="s">
        <v>202</v>
      </c>
      <c r="G234" s="52">
        <v>95.25</v>
      </c>
      <c r="H234" s="52">
        <v>0</v>
      </c>
      <c r="I234" s="53">
        <v>3243830000</v>
      </c>
      <c r="J234" s="53">
        <v>308278433</v>
      </c>
      <c r="K234" s="53">
        <v>3552108433</v>
      </c>
      <c r="L234" s="53">
        <v>161045671</v>
      </c>
      <c r="M234" s="53"/>
    </row>
    <row r="235" spans="1:13" ht="12.75" customHeight="1">
      <c r="A235" s="52">
        <v>64</v>
      </c>
      <c r="B235" s="52" t="s">
        <v>60</v>
      </c>
      <c r="C235" s="52" t="s">
        <v>141</v>
      </c>
      <c r="D235" s="52" t="s">
        <v>142</v>
      </c>
      <c r="E235" s="52" t="s">
        <v>221</v>
      </c>
      <c r="F235" s="52" t="s">
        <v>171</v>
      </c>
      <c r="G235" s="52">
        <v>52.8</v>
      </c>
      <c r="H235" s="52">
        <v>0</v>
      </c>
      <c r="I235" s="53">
        <v>1618510000</v>
      </c>
      <c r="J235" s="53">
        <v>152923744</v>
      </c>
      <c r="K235" s="53">
        <v>1771433744</v>
      </c>
      <c r="L235" s="53">
        <v>89272561</v>
      </c>
      <c r="M235" s="53"/>
    </row>
    <row r="236" spans="1:13" ht="12.75" customHeight="1">
      <c r="A236" s="52">
        <v>65</v>
      </c>
      <c r="B236" s="52" t="s">
        <v>60</v>
      </c>
      <c r="C236" s="52" t="s">
        <v>141</v>
      </c>
      <c r="D236" s="52" t="s">
        <v>143</v>
      </c>
      <c r="E236" s="52" t="s">
        <v>296</v>
      </c>
      <c r="F236" s="52" t="s">
        <v>170</v>
      </c>
      <c r="G236" s="52">
        <v>93.09</v>
      </c>
      <c r="H236" s="52">
        <v>0</v>
      </c>
      <c r="I236" s="53">
        <v>2780750000</v>
      </c>
      <c r="J236" s="53">
        <v>262335639</v>
      </c>
      <c r="K236" s="53">
        <v>3043085639</v>
      </c>
      <c r="L236" s="53">
        <v>157393611</v>
      </c>
      <c r="M236" s="53"/>
    </row>
    <row r="237" spans="1:13" ht="12.75" customHeight="1">
      <c r="A237" s="52">
        <v>66</v>
      </c>
      <c r="B237" s="52" t="s">
        <v>60</v>
      </c>
      <c r="C237" s="52" t="s">
        <v>141</v>
      </c>
      <c r="D237" s="52" t="s">
        <v>144</v>
      </c>
      <c r="E237" s="52" t="s">
        <v>213</v>
      </c>
      <c r="F237" s="52" t="s">
        <v>202</v>
      </c>
      <c r="G237" s="52">
        <v>95.25</v>
      </c>
      <c r="H237" s="52">
        <v>0</v>
      </c>
      <c r="I237" s="53">
        <v>3243830000</v>
      </c>
      <c r="J237" s="53">
        <v>308278433</v>
      </c>
      <c r="K237" s="53">
        <v>3552108433</v>
      </c>
      <c r="L237" s="53">
        <v>161045671</v>
      </c>
      <c r="M237" s="53"/>
    </row>
    <row r="238" spans="1:13" ht="12.75" customHeight="1">
      <c r="A238" s="52">
        <v>67</v>
      </c>
      <c r="B238" s="52" t="s">
        <v>60</v>
      </c>
      <c r="C238" s="52" t="s">
        <v>145</v>
      </c>
      <c r="D238" s="52" t="s">
        <v>146</v>
      </c>
      <c r="E238" s="52" t="s">
        <v>221</v>
      </c>
      <c r="F238" s="52" t="s">
        <v>171</v>
      </c>
      <c r="G238" s="52">
        <v>52.8</v>
      </c>
      <c r="H238" s="52">
        <v>0</v>
      </c>
      <c r="I238" s="53">
        <v>1618510000</v>
      </c>
      <c r="J238" s="53">
        <v>152923744</v>
      </c>
      <c r="K238" s="53">
        <v>1771433744</v>
      </c>
      <c r="L238" s="53">
        <v>89272561</v>
      </c>
      <c r="M238" s="53"/>
    </row>
    <row r="239" spans="1:13" ht="12.75" customHeight="1">
      <c r="A239" s="52">
        <v>68</v>
      </c>
      <c r="B239" s="52" t="s">
        <v>60</v>
      </c>
      <c r="C239" s="52" t="s">
        <v>145</v>
      </c>
      <c r="D239" s="52" t="s">
        <v>147</v>
      </c>
      <c r="E239" s="52" t="s">
        <v>296</v>
      </c>
      <c r="F239" s="52" t="s">
        <v>170</v>
      </c>
      <c r="G239" s="52">
        <v>93.09</v>
      </c>
      <c r="H239" s="52">
        <v>0</v>
      </c>
      <c r="I239" s="53">
        <v>2780750000</v>
      </c>
      <c r="J239" s="53">
        <v>262335639</v>
      </c>
      <c r="K239" s="53">
        <v>3043085639</v>
      </c>
      <c r="L239" s="53">
        <v>157393611</v>
      </c>
      <c r="M239" s="53"/>
    </row>
    <row r="240" spans="1:13" ht="12.75" customHeight="1">
      <c r="A240" s="52">
        <v>69</v>
      </c>
      <c r="B240" s="52" t="s">
        <v>60</v>
      </c>
      <c r="C240" s="52" t="s">
        <v>145</v>
      </c>
      <c r="D240" s="52" t="s">
        <v>148</v>
      </c>
      <c r="E240" s="52" t="s">
        <v>213</v>
      </c>
      <c r="F240" s="52" t="s">
        <v>202</v>
      </c>
      <c r="G240" s="52">
        <v>95.25</v>
      </c>
      <c r="H240" s="52">
        <v>0</v>
      </c>
      <c r="I240" s="53">
        <v>3243830000</v>
      </c>
      <c r="J240" s="53">
        <v>308278433</v>
      </c>
      <c r="K240" s="53">
        <v>3552108433</v>
      </c>
      <c r="L240" s="53">
        <v>161045671</v>
      </c>
      <c r="M240" s="53"/>
    </row>
    <row r="241" spans="1:13" ht="12.75" customHeight="1">
      <c r="A241" s="52">
        <v>70</v>
      </c>
      <c r="B241" s="52" t="s">
        <v>60</v>
      </c>
      <c r="C241" s="52" t="s">
        <v>149</v>
      </c>
      <c r="D241" s="52" t="s">
        <v>150</v>
      </c>
      <c r="E241" s="52" t="s">
        <v>221</v>
      </c>
      <c r="F241" s="52" t="s">
        <v>171</v>
      </c>
      <c r="G241" s="52">
        <v>52.8</v>
      </c>
      <c r="H241" s="52">
        <v>0</v>
      </c>
      <c r="I241" s="53">
        <v>1618510000</v>
      </c>
      <c r="J241" s="53">
        <v>152923744</v>
      </c>
      <c r="K241" s="53">
        <v>1771433744</v>
      </c>
      <c r="L241" s="53">
        <v>89272561</v>
      </c>
      <c r="M241" s="53"/>
    </row>
    <row r="242" spans="1:13" ht="12.75" customHeight="1">
      <c r="A242" s="52">
        <v>71</v>
      </c>
      <c r="B242" s="52" t="s">
        <v>60</v>
      </c>
      <c r="C242" s="52" t="s">
        <v>149</v>
      </c>
      <c r="D242" s="52" t="s">
        <v>151</v>
      </c>
      <c r="E242" s="52" t="s">
        <v>216</v>
      </c>
      <c r="F242" s="52" t="s">
        <v>188</v>
      </c>
      <c r="G242" s="52">
        <v>53.96</v>
      </c>
      <c r="H242" s="52">
        <v>0</v>
      </c>
      <c r="I242" s="53">
        <v>1602620000</v>
      </c>
      <c r="J242" s="53">
        <v>151138615</v>
      </c>
      <c r="K242" s="53">
        <v>1753758615</v>
      </c>
      <c r="L242" s="53">
        <v>91233852</v>
      </c>
      <c r="M242" s="53"/>
    </row>
    <row r="243" spans="1:13" ht="12.75" customHeight="1">
      <c r="A243" s="52">
        <v>72</v>
      </c>
      <c r="B243" s="52" t="s">
        <v>60</v>
      </c>
      <c r="C243" s="52" t="s">
        <v>149</v>
      </c>
      <c r="D243" s="52" t="s">
        <v>152</v>
      </c>
      <c r="E243" s="52" t="s">
        <v>213</v>
      </c>
      <c r="F243" s="52" t="s">
        <v>202</v>
      </c>
      <c r="G243" s="52">
        <v>95.25</v>
      </c>
      <c r="H243" s="52">
        <v>0</v>
      </c>
      <c r="I243" s="53">
        <v>3243830000</v>
      </c>
      <c r="J243" s="53">
        <v>308278433</v>
      </c>
      <c r="K243" s="53">
        <v>3552108433</v>
      </c>
      <c r="L243" s="53">
        <v>161045671</v>
      </c>
      <c r="M243" s="53"/>
    </row>
    <row r="244" spans="1:13" ht="12.75" customHeight="1">
      <c r="A244" s="52">
        <v>73</v>
      </c>
      <c r="B244" s="52" t="s">
        <v>60</v>
      </c>
      <c r="C244" s="52" t="s">
        <v>154</v>
      </c>
      <c r="D244" s="52" t="s">
        <v>155</v>
      </c>
      <c r="E244" s="52" t="s">
        <v>221</v>
      </c>
      <c r="F244" s="52" t="s">
        <v>171</v>
      </c>
      <c r="G244" s="52">
        <v>52.8</v>
      </c>
      <c r="H244" s="52">
        <v>0</v>
      </c>
      <c r="I244" s="53">
        <v>1591270000</v>
      </c>
      <c r="J244" s="53">
        <v>150199744</v>
      </c>
      <c r="K244" s="53">
        <v>1741469744</v>
      </c>
      <c r="L244" s="53">
        <v>89272561</v>
      </c>
      <c r="M244" s="53"/>
    </row>
    <row r="245" spans="1:13" ht="12.75" customHeight="1">
      <c r="A245" s="52">
        <v>74</v>
      </c>
      <c r="B245" s="52" t="s">
        <v>60</v>
      </c>
      <c r="C245" s="52" t="s">
        <v>154</v>
      </c>
      <c r="D245" s="52" t="s">
        <v>156</v>
      </c>
      <c r="E245" s="52" t="s">
        <v>213</v>
      </c>
      <c r="F245" s="52" t="s">
        <v>202</v>
      </c>
      <c r="G245" s="52">
        <v>95.25</v>
      </c>
      <c r="H245" s="52">
        <v>0</v>
      </c>
      <c r="I245" s="53">
        <v>3214320000</v>
      </c>
      <c r="J245" s="53">
        <v>305327433</v>
      </c>
      <c r="K245" s="53">
        <v>3519647433</v>
      </c>
      <c r="L245" s="53">
        <v>161045671</v>
      </c>
      <c r="M245" s="53"/>
    </row>
    <row r="246" spans="1:13" ht="12.75" customHeight="1">
      <c r="A246" s="52">
        <v>75</v>
      </c>
      <c r="B246" s="52" t="s">
        <v>60</v>
      </c>
      <c r="C246" s="52" t="s">
        <v>157</v>
      </c>
      <c r="D246" s="52" t="s">
        <v>158</v>
      </c>
      <c r="E246" s="52" t="s">
        <v>221</v>
      </c>
      <c r="F246" s="52" t="s">
        <v>171</v>
      </c>
      <c r="G246" s="52">
        <v>52.8</v>
      </c>
      <c r="H246" s="52">
        <v>0</v>
      </c>
      <c r="I246" s="53">
        <v>1591270000</v>
      </c>
      <c r="J246" s="53">
        <v>150199744</v>
      </c>
      <c r="K246" s="53">
        <v>1741469744</v>
      </c>
      <c r="L246" s="53">
        <v>89272561</v>
      </c>
      <c r="M246" s="53"/>
    </row>
    <row r="247" spans="1:13" ht="12.75" customHeight="1">
      <c r="A247" s="52">
        <v>76</v>
      </c>
      <c r="B247" s="52" t="s">
        <v>60</v>
      </c>
      <c r="C247" s="52" t="s">
        <v>157</v>
      </c>
      <c r="D247" s="52" t="s">
        <v>159</v>
      </c>
      <c r="E247" s="52" t="s">
        <v>213</v>
      </c>
      <c r="F247" s="52" t="s">
        <v>202</v>
      </c>
      <c r="G247" s="52">
        <v>95.25</v>
      </c>
      <c r="H247" s="52">
        <v>0</v>
      </c>
      <c r="I247" s="53">
        <v>3214320000</v>
      </c>
      <c r="J247" s="53">
        <v>305327433</v>
      </c>
      <c r="K247" s="53">
        <v>3519647433</v>
      </c>
      <c r="L247" s="53">
        <v>161045671</v>
      </c>
      <c r="M247" s="53"/>
    </row>
    <row r="248" spans="1:13" ht="12.75" customHeight="1">
      <c r="A248" s="52">
        <v>77</v>
      </c>
      <c r="B248" s="52" t="s">
        <v>60</v>
      </c>
      <c r="C248" s="52" t="s">
        <v>160</v>
      </c>
      <c r="D248" s="52" t="s">
        <v>161</v>
      </c>
      <c r="E248" s="52" t="s">
        <v>221</v>
      </c>
      <c r="F248" s="52" t="s">
        <v>171</v>
      </c>
      <c r="G248" s="52">
        <v>52.8</v>
      </c>
      <c r="H248" s="52">
        <v>0</v>
      </c>
      <c r="I248" s="53">
        <v>1591270000</v>
      </c>
      <c r="J248" s="53">
        <v>150199744</v>
      </c>
      <c r="K248" s="53">
        <v>1741469744</v>
      </c>
      <c r="L248" s="53">
        <v>89272561</v>
      </c>
      <c r="M248" s="53"/>
    </row>
    <row r="249" spans="1:13" ht="12.75" customHeight="1">
      <c r="A249" s="52">
        <v>78</v>
      </c>
      <c r="B249" s="52" t="s">
        <v>60</v>
      </c>
      <c r="C249" s="52" t="s">
        <v>160</v>
      </c>
      <c r="D249" s="52" t="s">
        <v>162</v>
      </c>
      <c r="E249" s="52" t="s">
        <v>213</v>
      </c>
      <c r="F249" s="52" t="s">
        <v>202</v>
      </c>
      <c r="G249" s="52">
        <v>95.25</v>
      </c>
      <c r="H249" s="52">
        <v>0</v>
      </c>
      <c r="I249" s="53">
        <v>3214320000</v>
      </c>
      <c r="J249" s="53">
        <v>305327433</v>
      </c>
      <c r="K249" s="53">
        <v>3519647433</v>
      </c>
      <c r="L249" s="53">
        <v>161045671</v>
      </c>
      <c r="M249" s="53"/>
    </row>
    <row r="250" spans="1:13" ht="12.75" customHeight="1">
      <c r="A250" s="52">
        <v>79</v>
      </c>
      <c r="B250" s="52" t="s">
        <v>60</v>
      </c>
      <c r="C250" s="52" t="s">
        <v>163</v>
      </c>
      <c r="D250" s="52" t="s">
        <v>164</v>
      </c>
      <c r="E250" s="52" t="s">
        <v>221</v>
      </c>
      <c r="F250" s="52" t="s">
        <v>171</v>
      </c>
      <c r="G250" s="52">
        <v>52.8</v>
      </c>
      <c r="H250" s="52">
        <v>0</v>
      </c>
      <c r="I250" s="53">
        <v>1591270000</v>
      </c>
      <c r="J250" s="53">
        <v>150199744</v>
      </c>
      <c r="K250" s="53">
        <v>1741469744</v>
      </c>
      <c r="L250" s="53">
        <v>89272561</v>
      </c>
      <c r="M250" s="53"/>
    </row>
    <row r="251" spans="1:13" ht="12.75" customHeight="1">
      <c r="A251" s="52">
        <v>80</v>
      </c>
      <c r="B251" s="52" t="s">
        <v>60</v>
      </c>
      <c r="C251" s="52" t="s">
        <v>163</v>
      </c>
      <c r="D251" s="52" t="s">
        <v>165</v>
      </c>
      <c r="E251" s="52" t="s">
        <v>213</v>
      </c>
      <c r="F251" s="52" t="s">
        <v>202</v>
      </c>
      <c r="G251" s="52">
        <v>95.25</v>
      </c>
      <c r="H251" s="52">
        <v>0</v>
      </c>
      <c r="I251" s="53">
        <v>3214320000</v>
      </c>
      <c r="J251" s="53">
        <v>305327433</v>
      </c>
      <c r="K251" s="53">
        <v>3519647433</v>
      </c>
      <c r="L251" s="53">
        <v>161045671</v>
      </c>
      <c r="M251" s="53"/>
    </row>
    <row r="252" spans="1:13" ht="12.75" customHeight="1">
      <c r="A252" s="52">
        <v>81</v>
      </c>
      <c r="B252" s="52" t="s">
        <v>60</v>
      </c>
      <c r="C252" s="52" t="s">
        <v>166</v>
      </c>
      <c r="D252" s="52" t="s">
        <v>167</v>
      </c>
      <c r="E252" s="52" t="s">
        <v>376</v>
      </c>
      <c r="F252" s="52" t="s">
        <v>171</v>
      </c>
      <c r="G252" s="52">
        <v>157.91</v>
      </c>
      <c r="H252" s="52">
        <v>0</v>
      </c>
      <c r="I252" s="53">
        <v>5037130000</v>
      </c>
      <c r="J252" s="53">
        <v>477014079</v>
      </c>
      <c r="K252" s="53">
        <v>5514144079</v>
      </c>
      <c r="L252" s="53">
        <v>266989206</v>
      </c>
      <c r="M252" s="53"/>
    </row>
    <row r="253" spans="1:13" ht="12.75" customHeight="1">
      <c r="A253" s="54"/>
      <c r="B253" s="55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</row>
    <row r="254" spans="1:13" ht="12.75" customHeight="1">
      <c r="A254" s="58">
        <f>COUNTA(A6:A252)</f>
        <v>245</v>
      </c>
      <c r="B254" s="104" t="s">
        <v>377</v>
      </c>
      <c r="C254" s="105"/>
      <c r="D254" s="105"/>
      <c r="E254" s="105"/>
      <c r="F254" s="105"/>
      <c r="G254" s="105"/>
      <c r="H254" s="106"/>
      <c r="I254" s="59">
        <f>SUM(I6:I252)</f>
        <v>648791240000</v>
      </c>
      <c r="J254" s="59">
        <f t="shared" ref="J254:K254" si="0">SUM(J6:J252)</f>
        <v>61372743004</v>
      </c>
      <c r="K254" s="59">
        <f t="shared" si="0"/>
        <v>710163982997.40002</v>
      </c>
      <c r="L254" s="59"/>
      <c r="M254" s="59"/>
    </row>
  </sheetData>
  <mergeCells count="14">
    <mergeCell ref="M3:M4"/>
    <mergeCell ref="A3:A4"/>
    <mergeCell ref="B3:B4"/>
    <mergeCell ref="C3:C4"/>
    <mergeCell ref="D3:D4"/>
    <mergeCell ref="E3:E4"/>
    <mergeCell ref="F3:F4"/>
    <mergeCell ref="G3:H3"/>
    <mergeCell ref="L3:L4"/>
    <mergeCell ref="B254:H254"/>
    <mergeCell ref="I3:I4"/>
    <mergeCell ref="J3:J4"/>
    <mergeCell ref="A1:K1"/>
    <mergeCell ref="K3:K4"/>
  </mergeCells>
  <conditionalFormatting sqref="D3:D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DIPS12M</vt:lpstr>
      <vt:lpstr>DPS24</vt:lpstr>
      <vt:lpstr>TT Thông thường</vt:lpstr>
      <vt:lpstr>Bảng giá mới</vt:lpstr>
      <vt:lpstr>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Thuy Trang</dc:creator>
  <cp:lastModifiedBy>Hoang Thi Lan Anh | HC</cp:lastModifiedBy>
  <cp:lastPrinted>2019-08-31T03:11:06Z</cp:lastPrinted>
  <dcterms:created xsi:type="dcterms:W3CDTF">2019-06-15T03:28:12Z</dcterms:created>
  <dcterms:modified xsi:type="dcterms:W3CDTF">2020-05-06T03:04:43Z</dcterms:modified>
</cp:coreProperties>
</file>