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6595" windowHeight="10515"/>
  </bookViews>
  <sheets>
    <sheet name="Phiếu tính giá " sheetId="6" r:id="rId1"/>
    <sheet name="Bảng giá" sheetId="1" r:id="rId2"/>
    <sheet name="Sheet1" sheetId="2" r:id="rId3"/>
  </sheets>
  <externalReferences>
    <externalReference r:id="rId4"/>
  </externalReferences>
  <definedNames>
    <definedName name="_xlnm.Print_Area" localSheetId="1">'Bảng giá'!$A$1:$J$19</definedName>
    <definedName name="_xlnm.Print_Area" localSheetId="0">'Phiếu tính giá '!$A$1:$G$34</definedName>
    <definedName name="_xlnm.Print_Titles" localSheetId="1">'Bảng giá'!$3:$3</definedName>
  </definedNames>
  <calcPr calcId="145621"/>
</workbook>
</file>

<file path=xl/calcChain.xml><?xml version="1.0" encoding="utf-8"?>
<calcChain xmlns="http://schemas.openxmlformats.org/spreadsheetml/2006/main">
  <c r="D10" i="6" l="1"/>
  <c r="G5" i="1"/>
  <c r="I5" i="1"/>
  <c r="J5" i="1"/>
  <c r="G6" i="1"/>
  <c r="I6" i="1"/>
  <c r="J6" i="1" s="1"/>
  <c r="G7" i="1"/>
  <c r="I7" i="1"/>
  <c r="J7" i="1" s="1"/>
  <c r="G8" i="1"/>
  <c r="I8" i="1"/>
  <c r="J8" i="1" s="1"/>
  <c r="G9" i="1"/>
  <c r="I9" i="1"/>
  <c r="J9" i="1"/>
  <c r="G10" i="1"/>
  <c r="I10" i="1"/>
  <c r="J10" i="1" s="1"/>
  <c r="G11" i="1"/>
  <c r="I11" i="1"/>
  <c r="J11" i="1" s="1"/>
  <c r="G12" i="1"/>
  <c r="I12" i="1"/>
  <c r="J12" i="1" s="1"/>
  <c r="G13" i="1"/>
  <c r="I13" i="1"/>
  <c r="J13" i="1"/>
  <c r="G14" i="1"/>
  <c r="I14" i="1"/>
  <c r="J14" i="1" s="1"/>
  <c r="G15" i="1"/>
  <c r="I15" i="1"/>
  <c r="J15" i="1" s="1"/>
  <c r="G16" i="1"/>
  <c r="I16" i="1"/>
  <c r="J16" i="1" s="1"/>
  <c r="G17" i="1"/>
  <c r="I17" i="1"/>
  <c r="J17" i="1"/>
  <c r="G18" i="1"/>
  <c r="I18" i="1"/>
  <c r="J18" i="1" s="1"/>
  <c r="G19" i="1"/>
  <c r="I19" i="1"/>
  <c r="J1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G4" i="1" l="1"/>
  <c r="J21" i="6" l="1"/>
  <c r="I4" i="1" l="1"/>
  <c r="D4" i="6" l="1"/>
  <c r="E9" i="6" s="1"/>
  <c r="C6" i="6"/>
  <c r="C5" i="6"/>
  <c r="D23" i="6" l="1"/>
  <c r="J4" i="1" l="1"/>
  <c r="C7" i="6" l="1"/>
  <c r="C8" i="6"/>
  <c r="E11" i="6" l="1"/>
  <c r="E10" i="6"/>
  <c r="E12" i="6" l="1"/>
  <c r="E22" i="6" s="1"/>
  <c r="E20" i="6" l="1"/>
  <c r="E21" i="6"/>
  <c r="E16" i="6"/>
  <c r="D16" i="6" s="1"/>
  <c r="E13" i="6"/>
  <c r="E14" i="6" s="1"/>
  <c r="D14" i="6" s="1"/>
  <c r="D13" i="6"/>
  <c r="E23" i="6"/>
  <c r="E15" i="6"/>
  <c r="D15" i="6" s="1"/>
  <c r="E17" i="6" l="1"/>
  <c r="F16" i="6" s="1"/>
  <c r="D17" i="6" l="1"/>
</calcChain>
</file>

<file path=xl/comments1.xml><?xml version="1.0" encoding="utf-8"?>
<comments xmlns="http://schemas.openxmlformats.org/spreadsheetml/2006/main">
  <authors>
    <author>Dong Thi Hoa | BQL Parkview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Dong Thi Hoa | BQL Parkview: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<sst xmlns="http://schemas.openxmlformats.org/spreadsheetml/2006/main" count="74" uniqueCount="62">
  <si>
    <t>Mã căn</t>
  </si>
  <si>
    <t>Đơn giá đất/m2 (L1)</t>
  </si>
  <si>
    <t>Đơn giá xây</t>
  </si>
  <si>
    <t>Tổng giá xây</t>
  </si>
  <si>
    <t>SH1-12B</t>
  </si>
  <si>
    <t>SH1-14</t>
  </si>
  <si>
    <t>SH2-05</t>
  </si>
  <si>
    <t>SH2-06</t>
  </si>
  <si>
    <t>SH2-07</t>
  </si>
  <si>
    <t>SH2-23</t>
  </si>
  <si>
    <t>SH2-24</t>
  </si>
  <si>
    <t>SH2-25</t>
  </si>
  <si>
    <t>SH2-26</t>
  </si>
  <si>
    <t>SH2-27</t>
  </si>
  <si>
    <t>SH2-28</t>
  </si>
  <si>
    <t>STT</t>
  </si>
  <si>
    <t>Diện tích sàn xây dựng (m2)</t>
  </si>
  <si>
    <t>Diện tích Đất (m2)</t>
  </si>
  <si>
    <t>Tổng giá đất (VNĐ)</t>
  </si>
  <si>
    <t>Tổng giá trị BĐS (VNĐ)</t>
  </si>
  <si>
    <t>Đường</t>
  </si>
  <si>
    <t>BẢNG TÍNH GIÁ DỰ ÁN BÌNH MÌNH GARDEN</t>
  </si>
  <si>
    <t>Nội dung</t>
  </si>
  <si>
    <t>Chương trình</t>
  </si>
  <si>
    <t>Tỷ lệ</t>
  </si>
  <si>
    <t>Số tiền</t>
  </si>
  <si>
    <t>Mã lô</t>
  </si>
  <si>
    <t>Diện tích sàn</t>
  </si>
  <si>
    <t>Đợt thanh toán</t>
  </si>
  <si>
    <t>Tỷ lệ TT</t>
  </si>
  <si>
    <t>Giá trị tương ứng</t>
  </si>
  <si>
    <t>Thời hạn nộp tiền</t>
  </si>
  <si>
    <t>Đợt 1 (bao gồm cả tiền đã đặt cọc)</t>
  </si>
  <si>
    <t>Đợt 2</t>
  </si>
  <si>
    <t>Đợt 3</t>
  </si>
  <si>
    <t>TỔNG</t>
  </si>
  <si>
    <t>NGƯỜI LẬP BẢNG</t>
  </si>
  <si>
    <t>Diện tích đất</t>
  </si>
  <si>
    <t>Tổng Giá niêm yết</t>
  </si>
  <si>
    <t>Tổng giá đất niêm yết</t>
  </si>
  <si>
    <t>Chiết khấu vay/không vay</t>
  </si>
  <si>
    <t>Không vay</t>
  </si>
  <si>
    <t>SH1-24</t>
  </si>
  <si>
    <t>Chênh lệch (9-10)</t>
  </si>
  <si>
    <t>Số tiền còn lại khách phải thanh toán cho CIV</t>
  </si>
  <si>
    <t>Tổng giá trị căn nhà sau chiết khấu (chưa bao gồm lệ phí trước bạ và lệ phí làm sổ)</t>
  </si>
  <si>
    <t>Thanh toán cho CenInvest</t>
  </si>
  <si>
    <t>Giá trị HĐMB CIV - ĐVTC</t>
  </si>
  <si>
    <t>Số tiền ĐVTC đã TT cho CIV</t>
  </si>
  <si>
    <t>Tổng giá trị văn bản chuyển nhượng (KH phải thanh toán cho ĐVTC)</t>
  </si>
  <si>
    <t xml:space="preserve">Ngay khi ký VBCN </t>
  </si>
  <si>
    <t xml:space="preserve">Trong vòng 20 ngày kể từ ngày ký VBCN </t>
  </si>
  <si>
    <t xml:space="preserve">Khi có TB về việc nộp hồ sơ cấp GCN </t>
  </si>
  <si>
    <t>Thanh toán cho CenLand</t>
  </si>
  <si>
    <t>Chương trình "Mua nhà Bình Minh - vi vu xế hộp"</t>
  </si>
  <si>
    <t>CK đặc biệt</t>
  </si>
  <si>
    <t>SH3-01</t>
  </si>
  <si>
    <t>SH3-12B</t>
  </si>
  <si>
    <t>SH3-12A</t>
  </si>
  <si>
    <t>Vay HTLS</t>
  </si>
  <si>
    <t>SH1-17</t>
  </si>
  <si>
    <t>Đức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</si>
</sst>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0.0%"/>
    <numFmt numFmtId="167" formatCode="_-* #,##0\ _₫_-;\-* #,##0\ _₫_-;_-* &quot;-&quot;??\ _₫_-;_-@_-"/>
  </numFmts>
  <fonts count="17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indexed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0" xfId="7" applyFont="1"/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8" fillId="0" borderId="0" xfId="7" applyFont="1"/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Border="1" applyAlignment="1">
      <alignment horizontal="center" vertical="center"/>
    </xf>
    <xf numFmtId="164" fontId="10" fillId="0" borderId="1" xfId="8" applyNumberFormat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9" fontId="10" fillId="0" borderId="1" xfId="7" applyNumberFormat="1" applyFont="1" applyBorder="1" applyAlignment="1">
      <alignment horizontal="center" vertical="center" wrapText="1"/>
    </xf>
    <xf numFmtId="164" fontId="10" fillId="0" borderId="1" xfId="9" applyNumberFormat="1" applyFont="1" applyBorder="1" applyAlignment="1">
      <alignment horizontal="center" vertical="center"/>
    </xf>
    <xf numFmtId="164" fontId="10" fillId="0" borderId="0" xfId="8" applyNumberFormat="1" applyFont="1" applyAlignment="1">
      <alignment horizontal="center" vertical="center"/>
    </xf>
    <xf numFmtId="0" fontId="8" fillId="0" borderId="0" xfId="7" applyFont="1" applyAlignment="1">
      <alignment horizontal="center"/>
    </xf>
    <xf numFmtId="166" fontId="10" fillId="0" borderId="1" xfId="7" applyNumberFormat="1" applyFont="1" applyBorder="1" applyAlignment="1">
      <alignment horizontal="center" vertical="center" wrapText="1"/>
    </xf>
    <xf numFmtId="164" fontId="5" fillId="2" borderId="1" xfId="9" applyNumberFormat="1" applyFont="1" applyFill="1" applyBorder="1" applyAlignment="1">
      <alignment horizontal="center" vertical="center"/>
    </xf>
    <xf numFmtId="167" fontId="10" fillId="0" borderId="0" xfId="9" applyNumberFormat="1" applyFont="1" applyAlignment="1">
      <alignment horizontal="center" vertical="center"/>
    </xf>
    <xf numFmtId="167" fontId="10" fillId="0" borderId="1" xfId="9" applyNumberFormat="1" applyFont="1" applyBorder="1" applyAlignment="1">
      <alignment horizontal="center" vertical="center" wrapText="1"/>
    </xf>
    <xf numFmtId="164" fontId="10" fillId="0" borderId="1" xfId="9" applyNumberFormat="1" applyFont="1" applyBorder="1" applyAlignment="1">
      <alignment horizontal="left" vertical="center" wrapText="1"/>
    </xf>
    <xf numFmtId="9" fontId="5" fillId="0" borderId="1" xfId="7" applyNumberFormat="1" applyFont="1" applyBorder="1" applyAlignment="1">
      <alignment horizontal="center" vertical="center" wrapText="1"/>
    </xf>
    <xf numFmtId="164" fontId="5" fillId="0" borderId="1" xfId="8" applyNumberFormat="1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164" fontId="8" fillId="0" borderId="0" xfId="1" applyNumberFormat="1" applyFont="1"/>
    <xf numFmtId="164" fontId="8" fillId="0" borderId="0" xfId="7" applyNumberFormat="1" applyFont="1"/>
    <xf numFmtId="166" fontId="8" fillId="0" borderId="0" xfId="12" applyNumberFormat="1" applyFont="1"/>
    <xf numFmtId="43" fontId="8" fillId="0" borderId="0" xfId="7" applyNumberFormat="1" applyFont="1"/>
    <xf numFmtId="0" fontId="12" fillId="0" borderId="0" xfId="7" applyFont="1" applyAlignment="1"/>
    <xf numFmtId="164" fontId="12" fillId="0" borderId="0" xfId="1" applyNumberFormat="1" applyFont="1" applyAlignment="1"/>
    <xf numFmtId="166" fontId="8" fillId="0" borderId="0" xfId="12" applyNumberFormat="1" applyFont="1" applyAlignment="1">
      <alignment horizontal="center"/>
    </xf>
    <xf numFmtId="0" fontId="8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164" fontId="8" fillId="0" borderId="1" xfId="1" applyNumberFormat="1" applyFont="1" applyBorder="1"/>
    <xf numFmtId="164" fontId="8" fillId="0" borderId="1" xfId="7" applyNumberFormat="1" applyFont="1" applyBorder="1"/>
    <xf numFmtId="166" fontId="8" fillId="0" borderId="1" xfId="12" applyNumberFormat="1" applyFont="1" applyBorder="1"/>
    <xf numFmtId="0" fontId="9" fillId="0" borderId="3" xfId="7" applyFont="1" applyBorder="1" applyAlignment="1">
      <alignment horizontal="center" vertical="center" wrapText="1"/>
    </xf>
    <xf numFmtId="164" fontId="8" fillId="0" borderId="3" xfId="7" applyNumberFormat="1" applyFont="1" applyBorder="1"/>
    <xf numFmtId="167" fontId="8" fillId="0" borderId="0" xfId="7" applyNumberFormat="1" applyFont="1" applyAlignment="1">
      <alignment horizontal="center"/>
    </xf>
    <xf numFmtId="0" fontId="10" fillId="0" borderId="2" xfId="7" applyFont="1" applyBorder="1" applyAlignment="1">
      <alignment horizontal="left" vertical="center" wrapText="1"/>
    </xf>
    <xf numFmtId="0" fontId="10" fillId="0" borderId="2" xfId="7" applyFont="1" applyBorder="1" applyAlignment="1">
      <alignment horizontal="center" vertical="center" wrapText="1"/>
    </xf>
    <xf numFmtId="0" fontId="5" fillId="0" borderId="1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center" vertical="center" wrapText="1"/>
    </xf>
    <xf numFmtId="164" fontId="5" fillId="0" borderId="1" xfId="9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vertical="center" wrapText="1"/>
    </xf>
    <xf numFmtId="164" fontId="10" fillId="0" borderId="1" xfId="9" applyNumberFormat="1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vertical="center" wrapText="1"/>
    </xf>
    <xf numFmtId="0" fontId="10" fillId="0" borderId="4" xfId="7" applyFont="1" applyFill="1" applyBorder="1" applyAlignment="1">
      <alignment horizontal="center" vertical="center" wrapText="1"/>
    </xf>
    <xf numFmtId="164" fontId="5" fillId="0" borderId="4" xfId="9" applyNumberFormat="1" applyFont="1" applyFill="1" applyBorder="1" applyAlignment="1">
      <alignment horizontal="center" vertical="center"/>
    </xf>
    <xf numFmtId="167" fontId="5" fillId="0" borderId="4" xfId="9" applyNumberFormat="1" applyFont="1" applyBorder="1" applyAlignment="1">
      <alignment horizontal="left" vertical="center"/>
    </xf>
    <xf numFmtId="0" fontId="8" fillId="0" borderId="1" xfId="7" applyFont="1" applyBorder="1"/>
    <xf numFmtId="0" fontId="8" fillId="0" borderId="1" xfId="7" applyFont="1" applyBorder="1" applyAlignment="1">
      <alignment vertical="center" wrapText="1"/>
    </xf>
    <xf numFmtId="9" fontId="10" fillId="0" borderId="1" xfId="12" applyFont="1" applyFill="1" applyBorder="1" applyAlignment="1">
      <alignment horizontal="center" vertical="center" wrapText="1"/>
    </xf>
    <xf numFmtId="166" fontId="10" fillId="0" borderId="1" xfId="12" applyNumberFormat="1" applyFont="1" applyFill="1" applyBorder="1" applyAlignment="1">
      <alignment horizontal="center" vertical="center" wrapText="1"/>
    </xf>
    <xf numFmtId="9" fontId="5" fillId="0" borderId="1" xfId="7" applyNumberFormat="1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wrapText="1"/>
    </xf>
    <xf numFmtId="164" fontId="9" fillId="0" borderId="0" xfId="7" applyNumberFormat="1" applyFont="1" applyFill="1" applyBorder="1" applyAlignment="1">
      <alignment horizontal="center" wrapText="1"/>
    </xf>
    <xf numFmtId="167" fontId="9" fillId="0" borderId="0" xfId="7" applyNumberFormat="1" applyFont="1" applyFill="1" applyBorder="1" applyAlignment="1">
      <alignment horizontal="center" wrapText="1"/>
    </xf>
    <xf numFmtId="0" fontId="9" fillId="0" borderId="0" xfId="7" applyFont="1" applyFill="1" applyBorder="1" applyAlignment="1">
      <alignment horizontal="center" wrapText="1"/>
    </xf>
    <xf numFmtId="164" fontId="10" fillId="0" borderId="0" xfId="7" applyNumberFormat="1" applyFont="1" applyAlignment="1">
      <alignment horizontal="center" vertical="center"/>
    </xf>
    <xf numFmtId="9" fontId="8" fillId="0" borderId="0" xfId="7" applyNumberFormat="1" applyFont="1"/>
    <xf numFmtId="10" fontId="8" fillId="0" borderId="0" xfId="7" applyNumberFormat="1" applyFont="1"/>
    <xf numFmtId="0" fontId="5" fillId="0" borderId="1" xfId="7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164" fontId="8" fillId="0" borderId="0" xfId="7" applyNumberFormat="1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43" fontId="0" fillId="0" borderId="1" xfId="1" applyNumberFormat="1" applyFont="1" applyBorder="1"/>
    <xf numFmtId="0" fontId="9" fillId="0" borderId="0" xfId="7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top"/>
    </xf>
    <xf numFmtId="0" fontId="5" fillId="0" borderId="1" xfId="7" applyFont="1" applyBorder="1" applyAlignment="1">
      <alignment horizontal="center" vertical="center" wrapText="1"/>
    </xf>
    <xf numFmtId="167" fontId="5" fillId="2" borderId="1" xfId="9" applyNumberFormat="1" applyFont="1" applyFill="1" applyBorder="1" applyAlignment="1">
      <alignment horizontal="left" vertical="center"/>
    </xf>
    <xf numFmtId="167" fontId="8" fillId="0" borderId="1" xfId="7" applyNumberFormat="1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0" xfId="0" applyNumberFormat="1"/>
    <xf numFmtId="0" fontId="16" fillId="0" borderId="1" xfId="0" applyFont="1" applyBorder="1" applyAlignment="1">
      <alignment horizontal="center" vertical="center"/>
    </xf>
    <xf numFmtId="43" fontId="10" fillId="0" borderId="1" xfId="9" applyNumberFormat="1" applyFont="1" applyBorder="1" applyAlignment="1">
      <alignment horizontal="center" vertical="center"/>
    </xf>
    <xf numFmtId="164" fontId="0" fillId="0" borderId="0" xfId="1" applyNumberFormat="1" applyFont="1"/>
  </cellXfs>
  <cellStyles count="13">
    <cellStyle name="Comma" xfId="1" builtinId="3"/>
    <cellStyle name="Comma 2" xfId="2"/>
    <cellStyle name="Comma 2 2" xfId="9"/>
    <cellStyle name="Comma 3" xfId="8"/>
    <cellStyle name="Comma 4" xfId="3"/>
    <cellStyle name="Normal" xfId="0" builtinId="0"/>
    <cellStyle name="Normal 2" xfId="4"/>
    <cellStyle name="Normal 2 2" xfId="11"/>
    <cellStyle name="Normal 3" xfId="5"/>
    <cellStyle name="Normal 4" xfId="7"/>
    <cellStyle name="Percent" xfId="12" builtinId="5"/>
    <cellStyle name="Percent 2" xfId="6"/>
    <cellStyle name="Percent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7913;%20c&#7845;p/PLASCHEM/Th&#7845;p%20t&#7847;ng/B&#7843;ng%20h&#224;ng/Plaschem%2022.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giá"/>
      <sheetName val="TT thị trường"/>
      <sheetName val="Giá KS"/>
      <sheetName val="Hệ số điều chỉnh"/>
      <sheetName val="Ra hang Dot 1"/>
      <sheetName val="Ra hàng Dot 2"/>
      <sheetName val="Hang tam khoa"/>
      <sheetName val="Thống kê"/>
      <sheetName val="CSM"/>
      <sheetName val="Thay đổi cs"/>
      <sheetName val="15 lô NG"/>
      <sheetName val="Ngoại giao"/>
      <sheetName val="BG 25.12.2019"/>
      <sheetName val="Sheet1"/>
      <sheetName val="Sheet2"/>
      <sheetName val="Sheet3"/>
      <sheetName val="Báo cáo tóm tắt thay đổi CSBH "/>
      <sheetName val="Sheet4"/>
      <sheetName val="Sheet5"/>
      <sheetName val="Sheet6"/>
      <sheetName val="Sheet7"/>
      <sheetName val="LS Ngân hàng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27" t="str">
            <v>SH1-01</v>
          </cell>
          <cell r="C27" t="str">
            <v>TC</v>
          </cell>
          <cell r="D27">
            <v>1</v>
          </cell>
          <cell r="E27" t="str">
            <v>SH1</v>
          </cell>
          <cell r="F27" t="str">
            <v>góc</v>
          </cell>
          <cell r="G27">
            <v>1</v>
          </cell>
          <cell r="H27" t="str">
            <v>TT-1</v>
          </cell>
          <cell r="I27" t="str">
            <v>3A</v>
          </cell>
          <cell r="J27">
            <v>164.4</v>
          </cell>
          <cell r="K27">
            <v>87.4</v>
          </cell>
          <cell r="L27">
            <v>93</v>
          </cell>
          <cell r="M27" t="str">
            <v>TB-TN</v>
          </cell>
          <cell r="N27">
            <v>8.8698871999999998E-2</v>
          </cell>
          <cell r="O27">
            <v>11087359</v>
          </cell>
          <cell r="P27">
            <v>125000000</v>
          </cell>
          <cell r="Q27">
            <v>22902900000</v>
          </cell>
          <cell r="R27">
            <v>131578947.36842106</v>
          </cell>
          <cell r="S27">
            <v>23984478947.368423</v>
          </cell>
          <cell r="T27">
            <v>132004738.12267897</v>
          </cell>
          <cell r="U27">
            <v>24054478947.368423</v>
          </cell>
          <cell r="V27">
            <v>136087359</v>
          </cell>
          <cell r="W27">
            <v>24725661820</v>
          </cell>
          <cell r="X27">
            <v>131578947.36842106</v>
          </cell>
          <cell r="Y27">
            <v>21631578947.368423</v>
          </cell>
          <cell r="Z27">
            <v>427.8</v>
          </cell>
        </row>
        <row r="28">
          <cell r="B28" t="str">
            <v>SH1-02</v>
          </cell>
          <cell r="D28">
            <v>2</v>
          </cell>
          <cell r="E28" t="str">
            <v>SH1</v>
          </cell>
          <cell r="G28">
            <v>2</v>
          </cell>
          <cell r="H28" t="str">
            <v>TT-1</v>
          </cell>
          <cell r="I28">
            <v>2</v>
          </cell>
          <cell r="J28">
            <v>78.7</v>
          </cell>
          <cell r="K28">
            <v>56.2</v>
          </cell>
          <cell r="L28" t="str">
            <v>NB</v>
          </cell>
          <cell r="M28" t="str">
            <v>TN</v>
          </cell>
          <cell r="P28">
            <v>94500000</v>
          </cell>
          <cell r="Q28">
            <v>9009050000</v>
          </cell>
          <cell r="R28">
            <v>99473684.210526317</v>
          </cell>
          <cell r="S28">
            <v>9400478947.3684216</v>
          </cell>
          <cell r="X28">
            <v>99473684.210526317</v>
          </cell>
          <cell r="Y28">
            <v>7828578947.3684216</v>
          </cell>
          <cell r="Z28">
            <v>285.8</v>
          </cell>
        </row>
        <row r="29">
          <cell r="B29" t="str">
            <v>SH1-03</v>
          </cell>
          <cell r="D29">
            <v>3</v>
          </cell>
          <cell r="E29" t="str">
            <v>SH1</v>
          </cell>
          <cell r="G29">
            <v>3</v>
          </cell>
          <cell r="H29" t="str">
            <v>TT-1</v>
          </cell>
          <cell r="I29" t="str">
            <v>2M</v>
          </cell>
          <cell r="J29">
            <v>78.7</v>
          </cell>
          <cell r="K29">
            <v>56.2</v>
          </cell>
          <cell r="L29" t="str">
            <v>NB</v>
          </cell>
          <cell r="M29" t="str">
            <v>TN</v>
          </cell>
          <cell r="P29">
            <v>94500000</v>
          </cell>
          <cell r="Q29">
            <v>9009050000</v>
          </cell>
          <cell r="R29">
            <v>99473684.210526317</v>
          </cell>
          <cell r="S29">
            <v>9400478947.3684216</v>
          </cell>
          <cell r="X29">
            <v>99473684.210526317</v>
          </cell>
          <cell r="Y29">
            <v>7828578947.3684216</v>
          </cell>
          <cell r="Z29">
            <v>285.8</v>
          </cell>
        </row>
        <row r="30">
          <cell r="B30" t="str">
            <v>SH1-04</v>
          </cell>
          <cell r="D30">
            <v>4</v>
          </cell>
          <cell r="E30" t="str">
            <v>SH1</v>
          </cell>
          <cell r="G30">
            <v>4</v>
          </cell>
          <cell r="H30" t="str">
            <v>TT-1</v>
          </cell>
          <cell r="I30">
            <v>2</v>
          </cell>
          <cell r="J30">
            <v>78.7</v>
          </cell>
          <cell r="K30">
            <v>56.2</v>
          </cell>
          <cell r="L30" t="str">
            <v>NB</v>
          </cell>
          <cell r="M30" t="str">
            <v>TN</v>
          </cell>
          <cell r="P30">
            <v>94500000</v>
          </cell>
          <cell r="Q30">
            <v>9009050000</v>
          </cell>
          <cell r="R30">
            <v>102717391.30434783</v>
          </cell>
          <cell r="S30">
            <v>9655758695.652174</v>
          </cell>
          <cell r="T30">
            <v>103754940.71146245</v>
          </cell>
          <cell r="U30">
            <v>9737413833.9920959</v>
          </cell>
          <cell r="V30">
            <v>106963856</v>
          </cell>
          <cell r="W30">
            <v>9989955467</v>
          </cell>
          <cell r="X30">
            <v>102717391.30434783</v>
          </cell>
          <cell r="Y30">
            <v>8083858695.652174</v>
          </cell>
          <cell r="Z30">
            <v>285.8</v>
          </cell>
        </row>
        <row r="31">
          <cell r="B31" t="str">
            <v>SH1-05</v>
          </cell>
          <cell r="D31">
            <v>5</v>
          </cell>
          <cell r="E31" t="str">
            <v>SH1</v>
          </cell>
          <cell r="G31">
            <v>5</v>
          </cell>
          <cell r="H31" t="str">
            <v>TT-1</v>
          </cell>
          <cell r="I31" t="str">
            <v>2M</v>
          </cell>
          <cell r="J31">
            <v>78.7</v>
          </cell>
          <cell r="K31">
            <v>56.2</v>
          </cell>
          <cell r="L31" t="str">
            <v>NB</v>
          </cell>
          <cell r="M31" t="str">
            <v>TN</v>
          </cell>
          <cell r="P31">
            <v>94500000</v>
          </cell>
          <cell r="Q31">
            <v>9009050000</v>
          </cell>
          <cell r="R31">
            <v>102717391.30434783</v>
          </cell>
          <cell r="S31">
            <v>9655758695.652174</v>
          </cell>
          <cell r="X31">
            <v>102717391.30434783</v>
          </cell>
          <cell r="Y31">
            <v>8083858695.652174</v>
          </cell>
          <cell r="Z31">
            <v>285.8</v>
          </cell>
        </row>
        <row r="32">
          <cell r="B32" t="str">
            <v>SH1-06</v>
          </cell>
          <cell r="D32">
            <v>6</v>
          </cell>
          <cell r="E32" t="str">
            <v>SH1</v>
          </cell>
          <cell r="G32">
            <v>6</v>
          </cell>
          <cell r="H32" t="str">
            <v>TT-1</v>
          </cell>
          <cell r="I32">
            <v>2</v>
          </cell>
          <cell r="J32">
            <v>78.7</v>
          </cell>
          <cell r="K32">
            <v>56.2</v>
          </cell>
          <cell r="L32" t="str">
            <v>NB</v>
          </cell>
          <cell r="M32" t="str">
            <v>TN</v>
          </cell>
          <cell r="P32">
            <v>94500000</v>
          </cell>
          <cell r="Q32">
            <v>9009050000</v>
          </cell>
          <cell r="R32">
            <v>102717391.30434783</v>
          </cell>
          <cell r="S32">
            <v>9655758695.652174</v>
          </cell>
          <cell r="X32">
            <v>102717391.30434783</v>
          </cell>
          <cell r="Y32">
            <v>8083858695.652174</v>
          </cell>
          <cell r="Z32">
            <v>285.8</v>
          </cell>
        </row>
        <row r="33">
          <cell r="B33" t="str">
            <v>SH1-07</v>
          </cell>
          <cell r="D33">
            <v>7</v>
          </cell>
          <cell r="E33" t="str">
            <v>SH1</v>
          </cell>
          <cell r="G33">
            <v>7</v>
          </cell>
          <cell r="H33" t="str">
            <v>TT-1</v>
          </cell>
          <cell r="I33" t="str">
            <v>2M</v>
          </cell>
          <cell r="J33">
            <v>78.7</v>
          </cell>
          <cell r="K33">
            <v>56.2</v>
          </cell>
          <cell r="L33" t="str">
            <v>NB</v>
          </cell>
          <cell r="M33" t="str">
            <v>TN</v>
          </cell>
          <cell r="P33">
            <v>94500000</v>
          </cell>
          <cell r="Q33">
            <v>9009050000</v>
          </cell>
          <cell r="R33">
            <v>102717391.30434783</v>
          </cell>
          <cell r="S33">
            <v>9655758695.652174</v>
          </cell>
          <cell r="X33">
            <v>102717391.30434783</v>
          </cell>
          <cell r="Y33">
            <v>8083858695.652174</v>
          </cell>
          <cell r="Z33">
            <v>285.8</v>
          </cell>
        </row>
        <row r="34">
          <cell r="B34" t="str">
            <v>SH1-08</v>
          </cell>
          <cell r="D34">
            <v>8</v>
          </cell>
          <cell r="E34" t="str">
            <v>SH1</v>
          </cell>
          <cell r="G34">
            <v>8</v>
          </cell>
          <cell r="H34" t="str">
            <v>TT-1</v>
          </cell>
          <cell r="I34">
            <v>2</v>
          </cell>
          <cell r="J34">
            <v>78.7</v>
          </cell>
          <cell r="K34">
            <v>56.2</v>
          </cell>
          <cell r="L34" t="str">
            <v>NB</v>
          </cell>
          <cell r="M34" t="str">
            <v>TN</v>
          </cell>
          <cell r="P34">
            <v>94500000</v>
          </cell>
          <cell r="Q34">
            <v>9009050000</v>
          </cell>
          <cell r="R34">
            <v>102717391.30434783</v>
          </cell>
          <cell r="S34">
            <v>9655758695.652174</v>
          </cell>
          <cell r="X34">
            <v>105000000</v>
          </cell>
          <cell r="Y34">
            <v>8263500000</v>
          </cell>
          <cell r="Z34">
            <v>285.8</v>
          </cell>
        </row>
        <row r="35">
          <cell r="B35" t="str">
            <v>SH1-09</v>
          </cell>
          <cell r="D35">
            <v>9</v>
          </cell>
          <cell r="E35" t="str">
            <v>SH1</v>
          </cell>
          <cell r="G35">
            <v>9</v>
          </cell>
          <cell r="H35" t="str">
            <v>TT-1</v>
          </cell>
          <cell r="I35" t="str">
            <v>2M</v>
          </cell>
          <cell r="J35">
            <v>78.7</v>
          </cell>
          <cell r="K35">
            <v>56.2</v>
          </cell>
          <cell r="L35" t="str">
            <v>NB</v>
          </cell>
          <cell r="M35" t="str">
            <v>TN</v>
          </cell>
          <cell r="P35">
            <v>94500000</v>
          </cell>
          <cell r="Q35">
            <v>9009050000</v>
          </cell>
          <cell r="R35">
            <v>102717391.30434783</v>
          </cell>
          <cell r="S35">
            <v>9655758695.652174</v>
          </cell>
          <cell r="X35">
            <v>102717391.30434783</v>
          </cell>
          <cell r="Y35">
            <v>8083858695.652174</v>
          </cell>
          <cell r="Z35">
            <v>285.8</v>
          </cell>
        </row>
        <row r="36">
          <cell r="B36" t="str">
            <v>SH1-10</v>
          </cell>
          <cell r="D36">
            <v>10</v>
          </cell>
          <cell r="E36" t="str">
            <v>SH1</v>
          </cell>
          <cell r="G36">
            <v>10</v>
          </cell>
          <cell r="H36" t="str">
            <v>TT-1</v>
          </cell>
          <cell r="I36">
            <v>2</v>
          </cell>
          <cell r="J36">
            <v>78.7</v>
          </cell>
          <cell r="K36">
            <v>56.2</v>
          </cell>
          <cell r="L36" t="str">
            <v>NB</v>
          </cell>
          <cell r="M36" t="str">
            <v>TN</v>
          </cell>
          <cell r="P36">
            <v>94500000</v>
          </cell>
          <cell r="Q36">
            <v>9009050000</v>
          </cell>
          <cell r="R36">
            <v>99473684.210526317</v>
          </cell>
          <cell r="S36">
            <v>9400478947.3684216</v>
          </cell>
          <cell r="X36">
            <v>99473684.210526317</v>
          </cell>
          <cell r="Y36">
            <v>7828578947.3684216</v>
          </cell>
          <cell r="Z36">
            <v>285.8</v>
          </cell>
        </row>
        <row r="37">
          <cell r="B37" t="str">
            <v>SH1-11</v>
          </cell>
          <cell r="D37">
            <v>11</v>
          </cell>
          <cell r="E37" t="str">
            <v>SH1</v>
          </cell>
          <cell r="G37">
            <v>11</v>
          </cell>
          <cell r="H37" t="str">
            <v>TT-1</v>
          </cell>
          <cell r="I37" t="str">
            <v>2M</v>
          </cell>
          <cell r="J37">
            <v>78.7</v>
          </cell>
          <cell r="K37">
            <v>56.2</v>
          </cell>
          <cell r="L37" t="str">
            <v>NB</v>
          </cell>
          <cell r="M37" t="str">
            <v>TN</v>
          </cell>
          <cell r="P37">
            <v>94500000</v>
          </cell>
          <cell r="Q37">
            <v>9009050000</v>
          </cell>
          <cell r="R37">
            <v>99473684.210526317</v>
          </cell>
          <cell r="S37">
            <v>9400478947.3684216</v>
          </cell>
          <cell r="X37">
            <v>99473684.210526317</v>
          </cell>
          <cell r="Y37">
            <v>7828578947.3684216</v>
          </cell>
          <cell r="Z37">
            <v>285.8</v>
          </cell>
        </row>
        <row r="38">
          <cell r="B38" t="str">
            <v>SH1-12A</v>
          </cell>
          <cell r="C38" t="str">
            <v>Đ2</v>
          </cell>
          <cell r="D38" t="str">
            <v>12A</v>
          </cell>
          <cell r="E38" t="str">
            <v>SH1</v>
          </cell>
          <cell r="F38" t="str">
            <v>góc</v>
          </cell>
          <cell r="G38">
            <v>12</v>
          </cell>
          <cell r="H38" t="str">
            <v>TT-1</v>
          </cell>
          <cell r="I38" t="str">
            <v>3C</v>
          </cell>
          <cell r="J38">
            <v>169.5</v>
          </cell>
          <cell r="K38">
            <v>93.8</v>
          </cell>
          <cell r="L38" t="str">
            <v>NB</v>
          </cell>
          <cell r="M38" t="str">
            <v>TN-ĐN</v>
          </cell>
          <cell r="P38">
            <v>120000000</v>
          </cell>
          <cell r="Q38">
            <v>22863400000</v>
          </cell>
          <cell r="R38">
            <v>126315789.47368422</v>
          </cell>
          <cell r="S38">
            <v>23933926315.789474</v>
          </cell>
          <cell r="T38">
            <v>126728768.82471666</v>
          </cell>
          <cell r="U38">
            <v>24003926315.789474</v>
          </cell>
          <cell r="V38">
            <v>130648215.28321305</v>
          </cell>
          <cell r="W38">
            <v>24668272491</v>
          </cell>
          <cell r="X38">
            <v>126728768.82471666</v>
          </cell>
          <cell r="Y38">
            <v>21480526315.789474</v>
          </cell>
          <cell r="Z38">
            <v>458.8</v>
          </cell>
        </row>
        <row r="39">
          <cell r="B39" t="str">
            <v>SH1-12B</v>
          </cell>
          <cell r="C39" t="str">
            <v>TC</v>
          </cell>
          <cell r="D39" t="str">
            <v>12B</v>
          </cell>
          <cell r="E39" t="str">
            <v>SH1</v>
          </cell>
          <cell r="F39" t="str">
            <v>góc</v>
          </cell>
          <cell r="G39">
            <v>13</v>
          </cell>
          <cell r="H39" t="str">
            <v>TT-1</v>
          </cell>
          <cell r="I39" t="str">
            <v>3D</v>
          </cell>
          <cell r="J39">
            <v>146.4</v>
          </cell>
          <cell r="K39">
            <v>90</v>
          </cell>
          <cell r="L39" t="str">
            <v>NB</v>
          </cell>
          <cell r="M39" t="str">
            <v>ĐN-ĐB</v>
          </cell>
          <cell r="N39">
            <v>8.9294941666666669E-2</v>
          </cell>
          <cell r="O39">
            <v>10715393</v>
          </cell>
          <cell r="P39">
            <v>120000000</v>
          </cell>
          <cell r="Q39">
            <v>20008350000</v>
          </cell>
          <cell r="R39">
            <v>126315789.47368422</v>
          </cell>
          <cell r="S39">
            <v>20932981578.947372</v>
          </cell>
          <cell r="T39">
            <v>126793931.55018696</v>
          </cell>
          <cell r="U39">
            <v>21002981578.947372</v>
          </cell>
          <cell r="V39">
            <v>130715393</v>
          </cell>
          <cell r="W39">
            <v>21577083535</v>
          </cell>
          <cell r="X39">
            <v>130715393</v>
          </cell>
          <cell r="Y39">
            <v>19136733535.200001</v>
          </cell>
          <cell r="Z39">
            <v>443.7</v>
          </cell>
        </row>
        <row r="40">
          <cell r="B40" t="str">
            <v>SH1-14</v>
          </cell>
          <cell r="C40" t="str">
            <v>TC</v>
          </cell>
          <cell r="D40">
            <v>14</v>
          </cell>
          <cell r="E40" t="str">
            <v>SH1</v>
          </cell>
          <cell r="G40">
            <v>14</v>
          </cell>
          <cell r="H40" t="str">
            <v>TT-1</v>
          </cell>
          <cell r="I40" t="str">
            <v>2A</v>
          </cell>
          <cell r="J40">
            <v>75.099999999999994</v>
          </cell>
          <cell r="K40">
            <v>56.2</v>
          </cell>
          <cell r="L40" t="str">
            <v>NB</v>
          </cell>
          <cell r="M40" t="str">
            <v>ĐB</v>
          </cell>
          <cell r="P40">
            <v>92000000</v>
          </cell>
          <cell r="Q40">
            <v>8481099999.999999</v>
          </cell>
          <cell r="R40">
            <v>96842105.263157904</v>
          </cell>
          <cell r="S40">
            <v>8844742105.2631569</v>
          </cell>
          <cell r="T40">
            <v>97820308.346624151</v>
          </cell>
          <cell r="U40">
            <v>8918205156.8314743</v>
          </cell>
          <cell r="V40">
            <v>100845679</v>
          </cell>
          <cell r="W40">
            <v>9145410493</v>
          </cell>
          <cell r="X40">
            <v>100845679</v>
          </cell>
          <cell r="Y40">
            <v>7573510492.8999996</v>
          </cell>
          <cell r="Z40">
            <v>285.8</v>
          </cell>
        </row>
        <row r="41">
          <cell r="B41" t="str">
            <v>SH1-15</v>
          </cell>
          <cell r="C41" t="str">
            <v>Đ2</v>
          </cell>
          <cell r="D41">
            <v>15</v>
          </cell>
          <cell r="E41" t="str">
            <v>SH1</v>
          </cell>
          <cell r="G41">
            <v>15</v>
          </cell>
          <cell r="H41" t="str">
            <v>TT-1</v>
          </cell>
          <cell r="I41" t="str">
            <v>2AM</v>
          </cell>
          <cell r="J41">
            <v>75.3</v>
          </cell>
          <cell r="K41">
            <v>56.2</v>
          </cell>
          <cell r="L41" t="str">
            <v>NB</v>
          </cell>
          <cell r="M41" t="str">
            <v>ĐB</v>
          </cell>
          <cell r="P41">
            <v>92000000</v>
          </cell>
          <cell r="Q41">
            <v>8499500000</v>
          </cell>
          <cell r="R41">
            <v>96842105.263157904</v>
          </cell>
          <cell r="S41">
            <v>8864110526.3157902</v>
          </cell>
          <cell r="T41">
            <v>97820308.346624151</v>
          </cell>
          <cell r="U41">
            <v>8937769218.5007973</v>
          </cell>
          <cell r="V41">
            <v>100845678.70785995</v>
          </cell>
          <cell r="W41">
            <v>9165579607</v>
          </cell>
          <cell r="X41">
            <v>97820308.346624151</v>
          </cell>
          <cell r="Y41">
            <v>7365869218.5007982</v>
          </cell>
          <cell r="Z41">
            <v>285.8</v>
          </cell>
        </row>
        <row r="42">
          <cell r="B42" t="str">
            <v>SH1-16</v>
          </cell>
          <cell r="D42">
            <v>16</v>
          </cell>
          <cell r="E42" t="str">
            <v>SH1</v>
          </cell>
          <cell r="G42">
            <v>16</v>
          </cell>
          <cell r="H42" t="str">
            <v>TT-1</v>
          </cell>
          <cell r="I42" t="str">
            <v>2A</v>
          </cell>
          <cell r="J42">
            <v>75.5</v>
          </cell>
          <cell r="K42">
            <v>56.2</v>
          </cell>
          <cell r="L42" t="str">
            <v>NB</v>
          </cell>
          <cell r="M42" t="str">
            <v>ĐB</v>
          </cell>
          <cell r="P42">
            <v>89000000</v>
          </cell>
          <cell r="Q42">
            <v>8291400000</v>
          </cell>
          <cell r="R42">
            <v>93684210.526315793</v>
          </cell>
          <cell r="S42">
            <v>8645057894.7368431</v>
          </cell>
          <cell r="X42">
            <v>93684210.526315793</v>
          </cell>
          <cell r="Y42">
            <v>7073157894.7368422</v>
          </cell>
          <cell r="Z42">
            <v>285.8</v>
          </cell>
        </row>
        <row r="43">
          <cell r="B43" t="str">
            <v>SH1-17</v>
          </cell>
          <cell r="D43">
            <v>17</v>
          </cell>
          <cell r="E43" t="str">
            <v>SH1</v>
          </cell>
          <cell r="G43">
            <v>17</v>
          </cell>
          <cell r="H43" t="str">
            <v>TT-1</v>
          </cell>
          <cell r="I43" t="str">
            <v>2AM</v>
          </cell>
          <cell r="J43">
            <v>75.8</v>
          </cell>
          <cell r="K43">
            <v>56.2</v>
          </cell>
          <cell r="L43" t="str">
            <v>NB</v>
          </cell>
          <cell r="M43" t="str">
            <v>ĐB</v>
          </cell>
          <cell r="P43">
            <v>94000000</v>
          </cell>
          <cell r="Q43">
            <v>8697100000</v>
          </cell>
          <cell r="R43">
            <v>98947368.421052635</v>
          </cell>
          <cell r="S43">
            <v>9072110526.3157883</v>
          </cell>
          <cell r="T43">
            <v>99946836.788942054</v>
          </cell>
          <cell r="U43">
            <v>9147870228.6018066</v>
          </cell>
          <cell r="V43">
            <v>103037976</v>
          </cell>
          <cell r="W43">
            <v>9382178581</v>
          </cell>
          <cell r="X43">
            <v>103037976</v>
          </cell>
          <cell r="Y43">
            <v>7810278580.7999992</v>
          </cell>
          <cell r="Z43">
            <v>285.8</v>
          </cell>
        </row>
        <row r="44">
          <cell r="B44" t="str">
            <v>SH1-18</v>
          </cell>
          <cell r="D44">
            <v>18</v>
          </cell>
          <cell r="E44" t="str">
            <v>SH1</v>
          </cell>
          <cell r="G44">
            <v>18</v>
          </cell>
          <cell r="H44" t="str">
            <v>TT-1</v>
          </cell>
          <cell r="I44" t="str">
            <v>2A</v>
          </cell>
          <cell r="J44">
            <v>76</v>
          </cell>
          <cell r="K44">
            <v>56.2</v>
          </cell>
          <cell r="L44" t="str">
            <v>NB</v>
          </cell>
          <cell r="M44" t="str">
            <v>ĐB</v>
          </cell>
          <cell r="P44">
            <v>94000000</v>
          </cell>
          <cell r="Q44">
            <v>8715900000</v>
          </cell>
          <cell r="R44">
            <v>98947368.421052635</v>
          </cell>
          <cell r="S44">
            <v>9091900000</v>
          </cell>
          <cell r="X44">
            <v>98947368.421052635</v>
          </cell>
          <cell r="Y44">
            <v>7520000000</v>
          </cell>
          <cell r="Z44">
            <v>285.8</v>
          </cell>
        </row>
        <row r="45">
          <cell r="B45" t="str">
            <v>SH1-19</v>
          </cell>
          <cell r="D45">
            <v>19</v>
          </cell>
          <cell r="E45" t="str">
            <v>SH1</v>
          </cell>
          <cell r="G45">
            <v>19</v>
          </cell>
          <cell r="H45" t="str">
            <v>TT-1</v>
          </cell>
          <cell r="I45" t="str">
            <v>2AM</v>
          </cell>
          <cell r="J45">
            <v>76.3</v>
          </cell>
          <cell r="K45">
            <v>56.2</v>
          </cell>
          <cell r="L45" t="str">
            <v>NB</v>
          </cell>
          <cell r="M45" t="str">
            <v>ĐB</v>
          </cell>
          <cell r="P45">
            <v>94000000</v>
          </cell>
          <cell r="Q45">
            <v>8744100000</v>
          </cell>
          <cell r="R45">
            <v>98947368.421052635</v>
          </cell>
          <cell r="S45">
            <v>9121584210.5263157</v>
          </cell>
          <cell r="X45">
            <v>98947368.421052635</v>
          </cell>
          <cell r="Y45">
            <v>7549684210.5263157</v>
          </cell>
          <cell r="Z45">
            <v>285.8</v>
          </cell>
        </row>
        <row r="46">
          <cell r="B46" t="str">
            <v>SH1-20</v>
          </cell>
          <cell r="C46" t="str">
            <v>Đ2</v>
          </cell>
          <cell r="D46">
            <v>20</v>
          </cell>
          <cell r="E46" t="str">
            <v>SH1</v>
          </cell>
          <cell r="G46">
            <v>20</v>
          </cell>
          <cell r="H46" t="str">
            <v>TT-1</v>
          </cell>
          <cell r="I46" t="str">
            <v>2A</v>
          </cell>
          <cell r="J46">
            <v>76.5</v>
          </cell>
          <cell r="K46">
            <v>56.2</v>
          </cell>
          <cell r="L46" t="str">
            <v>NB</v>
          </cell>
          <cell r="M46" t="str">
            <v>ĐB</v>
          </cell>
          <cell r="P46">
            <v>94000000</v>
          </cell>
          <cell r="Q46">
            <v>8762900000</v>
          </cell>
          <cell r="R46">
            <v>98947368.421052635</v>
          </cell>
          <cell r="S46">
            <v>9141373684.2105255</v>
          </cell>
          <cell r="T46">
            <v>99946836.788942054</v>
          </cell>
          <cell r="U46">
            <v>9217833014.3540668</v>
          </cell>
          <cell r="V46">
            <v>103037976.07107429</v>
          </cell>
          <cell r="W46">
            <v>9454305169</v>
          </cell>
          <cell r="X46">
            <v>99946836.788942054</v>
          </cell>
          <cell r="Y46">
            <v>7645933014.3540668</v>
          </cell>
          <cell r="Z46">
            <v>285.8</v>
          </cell>
        </row>
        <row r="47">
          <cell r="B47" t="str">
            <v>SH1-21</v>
          </cell>
          <cell r="C47" t="str">
            <v>Đ2</v>
          </cell>
          <cell r="D47">
            <v>21</v>
          </cell>
          <cell r="E47" t="str">
            <v>SH1</v>
          </cell>
          <cell r="G47">
            <v>21</v>
          </cell>
          <cell r="H47" t="str">
            <v>TT-1</v>
          </cell>
          <cell r="I47" t="str">
            <v>2AM</v>
          </cell>
          <cell r="J47">
            <v>76.7</v>
          </cell>
          <cell r="K47">
            <v>56.2</v>
          </cell>
          <cell r="L47" t="str">
            <v>NB</v>
          </cell>
          <cell r="M47" t="str">
            <v>ĐB</v>
          </cell>
          <cell r="P47">
            <v>89000000</v>
          </cell>
          <cell r="Q47">
            <v>8398200000</v>
          </cell>
          <cell r="R47">
            <v>93684210.526315793</v>
          </cell>
          <cell r="S47">
            <v>8757478947.3684216</v>
          </cell>
          <cell r="T47">
            <v>94630515.683147267</v>
          </cell>
          <cell r="U47">
            <v>8830060552.8973961</v>
          </cell>
          <cell r="V47">
            <v>97557233</v>
          </cell>
          <cell r="W47">
            <v>9054539771</v>
          </cell>
          <cell r="X47">
            <v>94630515.683147267</v>
          </cell>
          <cell r="Y47">
            <v>7258160552.8973951</v>
          </cell>
          <cell r="Z47">
            <v>285.8</v>
          </cell>
        </row>
        <row r="48">
          <cell r="B48" t="str">
            <v>SH1-22</v>
          </cell>
          <cell r="D48">
            <v>22</v>
          </cell>
          <cell r="E48" t="str">
            <v>SH1</v>
          </cell>
          <cell r="G48">
            <v>22</v>
          </cell>
          <cell r="H48" t="str">
            <v>TT-1</v>
          </cell>
          <cell r="I48" t="str">
            <v>2A</v>
          </cell>
          <cell r="J48">
            <v>77</v>
          </cell>
          <cell r="K48">
            <v>56.2</v>
          </cell>
          <cell r="L48" t="str">
            <v>NB</v>
          </cell>
          <cell r="M48" t="str">
            <v>ĐB</v>
          </cell>
          <cell r="P48">
            <v>92000000</v>
          </cell>
          <cell r="Q48">
            <v>8655900000</v>
          </cell>
          <cell r="R48">
            <v>96842105.263157904</v>
          </cell>
          <cell r="S48">
            <v>9028742105.2631588</v>
          </cell>
          <cell r="T48">
            <v>97820308.346624151</v>
          </cell>
          <cell r="U48">
            <v>9104063742.6900597</v>
          </cell>
          <cell r="X48">
            <v>97820308.346624151</v>
          </cell>
          <cell r="Y48">
            <v>7532163742.6900597</v>
          </cell>
          <cell r="Z48">
            <v>285.8</v>
          </cell>
        </row>
        <row r="49">
          <cell r="B49" t="str">
            <v>SH1-23</v>
          </cell>
          <cell r="D49">
            <v>23</v>
          </cell>
          <cell r="E49" t="str">
            <v>SH1</v>
          </cell>
          <cell r="G49">
            <v>23</v>
          </cell>
          <cell r="H49" t="str">
            <v>TT-1</v>
          </cell>
          <cell r="I49" t="str">
            <v>2AM</v>
          </cell>
          <cell r="J49">
            <v>77.2</v>
          </cell>
          <cell r="K49">
            <v>56.2</v>
          </cell>
          <cell r="L49" t="str">
            <v>NB</v>
          </cell>
          <cell r="M49" t="str">
            <v>ĐB</v>
          </cell>
          <cell r="P49">
            <v>92000000</v>
          </cell>
          <cell r="Q49">
            <v>8674300000</v>
          </cell>
          <cell r="R49">
            <v>96842105.263157904</v>
          </cell>
          <cell r="S49">
            <v>9048110526.3157902</v>
          </cell>
          <cell r="X49">
            <v>96842105.263157904</v>
          </cell>
          <cell r="Y49">
            <v>7476210526.3157902</v>
          </cell>
          <cell r="Z49">
            <v>285.8</v>
          </cell>
        </row>
        <row r="50">
          <cell r="B50" t="str">
            <v>SH1-24</v>
          </cell>
          <cell r="C50" t="str">
            <v>TC</v>
          </cell>
          <cell r="D50">
            <v>24</v>
          </cell>
          <cell r="E50" t="str">
            <v>SH1</v>
          </cell>
          <cell r="F50" t="str">
            <v>góc</v>
          </cell>
          <cell r="G50">
            <v>24</v>
          </cell>
          <cell r="H50" t="str">
            <v>TT-1</v>
          </cell>
          <cell r="I50" t="str">
            <v>3B</v>
          </cell>
          <cell r="J50">
            <v>142.4</v>
          </cell>
          <cell r="K50">
            <v>82.4</v>
          </cell>
          <cell r="L50">
            <v>93</v>
          </cell>
          <cell r="M50" t="str">
            <v>TB-ĐB</v>
          </cell>
          <cell r="N50">
            <v>8.9241407999999994E-2</v>
          </cell>
          <cell r="O50">
            <v>11155176</v>
          </cell>
          <cell r="P50">
            <v>125000000</v>
          </cell>
          <cell r="Q50">
            <v>20046200000</v>
          </cell>
          <cell r="R50">
            <v>131578947.36842106</v>
          </cell>
          <cell r="S50">
            <v>20983042105.263161</v>
          </cell>
          <cell r="T50">
            <v>132070520.40212893</v>
          </cell>
          <cell r="U50">
            <v>21053042105.263161</v>
          </cell>
          <cell r="V50">
            <v>136155176</v>
          </cell>
          <cell r="W50">
            <v>21634697062</v>
          </cell>
          <cell r="X50">
            <v>136155176</v>
          </cell>
          <cell r="Y50">
            <v>19388497062.400002</v>
          </cell>
          <cell r="Z50">
            <v>408.4</v>
          </cell>
        </row>
        <row r="51">
          <cell r="B51" t="str">
            <v>SH2-01</v>
          </cell>
          <cell r="D51">
            <v>1</v>
          </cell>
          <cell r="E51" t="str">
            <v>SH2</v>
          </cell>
          <cell r="G51">
            <v>25</v>
          </cell>
          <cell r="H51" t="str">
            <v>TT-2</v>
          </cell>
          <cell r="I51" t="str">
            <v>1B</v>
          </cell>
          <cell r="J51">
            <v>133.9</v>
          </cell>
          <cell r="K51">
            <v>74.900000000000006</v>
          </cell>
          <cell r="L51">
            <v>93</v>
          </cell>
          <cell r="M51" t="str">
            <v>TB-TN-ĐN</v>
          </cell>
          <cell r="P51">
            <v>130000000</v>
          </cell>
          <cell r="Q51">
            <v>19464550000</v>
          </cell>
          <cell r="S51">
            <v>2057550000.0000002</v>
          </cell>
          <cell r="X51">
            <v>130000000</v>
          </cell>
          <cell r="Y51">
            <v>17407000000</v>
          </cell>
          <cell r="Z51">
            <v>374.1</v>
          </cell>
        </row>
        <row r="52">
          <cell r="B52" t="str">
            <v>SH2-02</v>
          </cell>
          <cell r="D52">
            <v>2</v>
          </cell>
          <cell r="E52" t="str">
            <v>SH2</v>
          </cell>
          <cell r="G52">
            <v>26</v>
          </cell>
          <cell r="H52" t="str">
            <v>TT-2</v>
          </cell>
          <cell r="I52" t="str">
            <v>1A</v>
          </cell>
          <cell r="J52">
            <v>94.6</v>
          </cell>
          <cell r="K52">
            <v>69.599999999999994</v>
          </cell>
          <cell r="L52">
            <v>93</v>
          </cell>
          <cell r="M52" t="str">
            <v>TB-ĐN</v>
          </cell>
          <cell r="P52">
            <v>122000000</v>
          </cell>
          <cell r="Q52">
            <v>13490950000</v>
          </cell>
          <cell r="S52">
            <v>1949750000</v>
          </cell>
          <cell r="X52">
            <v>122000000</v>
          </cell>
          <cell r="Y52">
            <v>11541200000</v>
          </cell>
          <cell r="Z52">
            <v>354.5</v>
          </cell>
        </row>
        <row r="53">
          <cell r="B53" t="str">
            <v>SH2-03</v>
          </cell>
          <cell r="C53" t="str">
            <v>GC</v>
          </cell>
          <cell r="D53">
            <v>3</v>
          </cell>
          <cell r="E53" t="str">
            <v>SH2</v>
          </cell>
          <cell r="G53">
            <v>27</v>
          </cell>
          <cell r="H53" t="str">
            <v>TT-2</v>
          </cell>
          <cell r="I53" t="str">
            <v>1AM</v>
          </cell>
          <cell r="J53">
            <v>94.6</v>
          </cell>
          <cell r="K53">
            <v>69.599999999999994</v>
          </cell>
          <cell r="L53">
            <v>93</v>
          </cell>
          <cell r="M53" t="str">
            <v>TB-ĐN</v>
          </cell>
          <cell r="P53">
            <v>122000000</v>
          </cell>
          <cell r="Q53">
            <v>13490950000</v>
          </cell>
          <cell r="R53">
            <v>122000000</v>
          </cell>
          <cell r="S53">
            <v>13490950000</v>
          </cell>
          <cell r="T53">
            <v>123232323.23232323</v>
          </cell>
          <cell r="U53">
            <v>13607527777.777777</v>
          </cell>
          <cell r="V53">
            <v>125747268.60441147</v>
          </cell>
          <cell r="W53">
            <v>13845441610</v>
          </cell>
          <cell r="X53">
            <v>123232323.23232323</v>
          </cell>
          <cell r="Y53">
            <v>11657777777.777777</v>
          </cell>
          <cell r="Z53">
            <v>354.5</v>
          </cell>
        </row>
        <row r="54">
          <cell r="B54" t="str">
            <v>SH2-04</v>
          </cell>
          <cell r="D54">
            <v>4</v>
          </cell>
          <cell r="E54" t="str">
            <v>SH2</v>
          </cell>
          <cell r="G54">
            <v>28</v>
          </cell>
          <cell r="H54" t="str">
            <v>TT-2</v>
          </cell>
          <cell r="I54" t="str">
            <v>1A</v>
          </cell>
          <cell r="J54">
            <v>94.6</v>
          </cell>
          <cell r="K54">
            <v>69.599999999999994</v>
          </cell>
          <cell r="L54">
            <v>93</v>
          </cell>
          <cell r="M54" t="str">
            <v>TB-ĐN</v>
          </cell>
          <cell r="P54">
            <v>122000000</v>
          </cell>
          <cell r="Q54">
            <v>13490950000</v>
          </cell>
          <cell r="S54">
            <v>1949750000</v>
          </cell>
          <cell r="X54">
            <v>122000000</v>
          </cell>
          <cell r="Y54">
            <v>11541200000</v>
          </cell>
          <cell r="Z54">
            <v>354.5</v>
          </cell>
        </row>
        <row r="55">
          <cell r="B55" t="str">
            <v>SH2-05</v>
          </cell>
          <cell r="C55" t="str">
            <v>TC</v>
          </cell>
          <cell r="D55">
            <v>5</v>
          </cell>
          <cell r="E55" t="str">
            <v>SH2</v>
          </cell>
          <cell r="G55">
            <v>29</v>
          </cell>
          <cell r="H55" t="str">
            <v>TT-2</v>
          </cell>
          <cell r="I55" t="str">
            <v>1AM</v>
          </cell>
          <cell r="J55">
            <v>94.6</v>
          </cell>
          <cell r="K55">
            <v>69.599999999999994</v>
          </cell>
          <cell r="L55">
            <v>93</v>
          </cell>
          <cell r="M55" t="str">
            <v>TB-ĐN</v>
          </cell>
          <cell r="P55">
            <v>122000000</v>
          </cell>
          <cell r="Q55">
            <v>13490950000</v>
          </cell>
          <cell r="R55">
            <v>122000000</v>
          </cell>
          <cell r="S55">
            <v>13490950000</v>
          </cell>
          <cell r="T55">
            <v>123232323.23232323</v>
          </cell>
          <cell r="U55">
            <v>13607527777.777777</v>
          </cell>
          <cell r="V55">
            <v>125747269</v>
          </cell>
          <cell r="W55">
            <v>13845441647</v>
          </cell>
          <cell r="X55">
            <v>125747269</v>
          </cell>
          <cell r="Y55">
            <v>11895691647.4</v>
          </cell>
          <cell r="Z55">
            <v>354.5</v>
          </cell>
        </row>
        <row r="56">
          <cell r="B56" t="str">
            <v>SH2-06</v>
          </cell>
          <cell r="C56" t="str">
            <v>TC</v>
          </cell>
          <cell r="D56">
            <v>6</v>
          </cell>
          <cell r="E56" t="str">
            <v>SH2</v>
          </cell>
          <cell r="G56">
            <v>30</v>
          </cell>
          <cell r="H56" t="str">
            <v>TT-2</v>
          </cell>
          <cell r="I56" t="str">
            <v>1A</v>
          </cell>
          <cell r="J56">
            <v>94.6</v>
          </cell>
          <cell r="K56">
            <v>69.599999999999994</v>
          </cell>
          <cell r="L56">
            <v>93</v>
          </cell>
          <cell r="M56" t="str">
            <v>TB-ĐN</v>
          </cell>
          <cell r="P56">
            <v>122000000</v>
          </cell>
          <cell r="Q56">
            <v>13490950000</v>
          </cell>
          <cell r="R56">
            <v>122000000</v>
          </cell>
          <cell r="S56">
            <v>13490950000</v>
          </cell>
          <cell r="T56">
            <v>123232323.23232323</v>
          </cell>
          <cell r="U56">
            <v>13607527777.777777</v>
          </cell>
          <cell r="V56">
            <v>125747269</v>
          </cell>
          <cell r="W56">
            <v>13845441647</v>
          </cell>
          <cell r="X56">
            <v>125747269</v>
          </cell>
          <cell r="Y56">
            <v>11895691647.4</v>
          </cell>
          <cell r="Z56">
            <v>354.5</v>
          </cell>
        </row>
        <row r="57">
          <cell r="B57" t="str">
            <v>SH2-07</v>
          </cell>
          <cell r="C57" t="str">
            <v>TC</v>
          </cell>
          <cell r="D57">
            <v>7</v>
          </cell>
          <cell r="E57" t="str">
            <v>SH2</v>
          </cell>
          <cell r="G57">
            <v>31</v>
          </cell>
          <cell r="H57" t="str">
            <v>TT-2</v>
          </cell>
          <cell r="I57" t="str">
            <v>1AM</v>
          </cell>
          <cell r="J57">
            <v>94.6</v>
          </cell>
          <cell r="K57">
            <v>69.599999999999994</v>
          </cell>
          <cell r="L57">
            <v>93</v>
          </cell>
          <cell r="M57" t="str">
            <v>TB-ĐN</v>
          </cell>
          <cell r="P57">
            <v>122000000</v>
          </cell>
          <cell r="Q57">
            <v>13490950000</v>
          </cell>
          <cell r="R57">
            <v>122000000</v>
          </cell>
          <cell r="S57">
            <v>13490950000</v>
          </cell>
          <cell r="T57">
            <v>123232323.23232323</v>
          </cell>
          <cell r="U57">
            <v>13607527777.777777</v>
          </cell>
          <cell r="V57">
            <v>125747269</v>
          </cell>
          <cell r="W57">
            <v>13845441647</v>
          </cell>
          <cell r="X57">
            <v>125747269</v>
          </cell>
          <cell r="Y57">
            <v>11895691647.4</v>
          </cell>
          <cell r="Z57">
            <v>354.5</v>
          </cell>
        </row>
        <row r="58">
          <cell r="B58" t="str">
            <v>SH2-08</v>
          </cell>
          <cell r="C58" t="str">
            <v>đang GC</v>
          </cell>
          <cell r="D58">
            <v>8</v>
          </cell>
          <cell r="E58" t="str">
            <v>SH2</v>
          </cell>
          <cell r="G58">
            <v>32</v>
          </cell>
          <cell r="H58" t="str">
            <v>TT-2</v>
          </cell>
          <cell r="I58" t="str">
            <v>1A</v>
          </cell>
          <cell r="J58">
            <v>94.6</v>
          </cell>
          <cell r="K58">
            <v>69.599999999999994</v>
          </cell>
          <cell r="L58">
            <v>93</v>
          </cell>
          <cell r="M58" t="str">
            <v>TB-ĐN</v>
          </cell>
          <cell r="P58">
            <v>122000000</v>
          </cell>
          <cell r="Q58">
            <v>13490950000</v>
          </cell>
          <cell r="R58">
            <v>122000000</v>
          </cell>
          <cell r="S58">
            <v>13490950000</v>
          </cell>
          <cell r="T58">
            <v>123232323.23232323</v>
          </cell>
          <cell r="U58">
            <v>13607527777.777777</v>
          </cell>
          <cell r="V58">
            <v>125747269</v>
          </cell>
          <cell r="W58">
            <v>13845441647</v>
          </cell>
          <cell r="X58">
            <v>125747269</v>
          </cell>
          <cell r="Y58">
            <v>11895691647.4</v>
          </cell>
          <cell r="Z58">
            <v>354.5</v>
          </cell>
        </row>
        <row r="59">
          <cell r="B59" t="str">
            <v>SH2-09</v>
          </cell>
          <cell r="D59">
            <v>9</v>
          </cell>
          <cell r="E59" t="str">
            <v>SH2</v>
          </cell>
          <cell r="G59">
            <v>33</v>
          </cell>
          <cell r="H59" t="str">
            <v>TT-2</v>
          </cell>
          <cell r="I59" t="str">
            <v>1AM</v>
          </cell>
          <cell r="J59">
            <v>94.6</v>
          </cell>
          <cell r="K59">
            <v>69.599999999999994</v>
          </cell>
          <cell r="L59">
            <v>93</v>
          </cell>
          <cell r="M59" t="str">
            <v>TB-ĐN</v>
          </cell>
          <cell r="P59">
            <v>122000000</v>
          </cell>
          <cell r="Q59">
            <v>13490950000</v>
          </cell>
          <cell r="S59">
            <v>1949750000</v>
          </cell>
          <cell r="X59">
            <v>122000000</v>
          </cell>
          <cell r="Y59">
            <v>11541200000</v>
          </cell>
          <cell r="Z59">
            <v>354.5</v>
          </cell>
        </row>
        <row r="60">
          <cell r="B60" t="str">
            <v>SH2-10</v>
          </cell>
          <cell r="C60" t="str">
            <v>TC</v>
          </cell>
          <cell r="D60">
            <v>10</v>
          </cell>
          <cell r="E60" t="str">
            <v>SH2</v>
          </cell>
          <cell r="F60" t="str">
            <v>góc</v>
          </cell>
          <cell r="G60">
            <v>34</v>
          </cell>
          <cell r="H60" t="str">
            <v>TT-2</v>
          </cell>
          <cell r="I60" t="str">
            <v>1D</v>
          </cell>
          <cell r="J60">
            <v>94.6</v>
          </cell>
          <cell r="K60">
            <v>69.599999999999994</v>
          </cell>
          <cell r="L60">
            <v>93</v>
          </cell>
          <cell r="M60" t="str">
            <v>TB-ĐN</v>
          </cell>
          <cell r="P60">
            <v>124000000</v>
          </cell>
          <cell r="Q60">
            <v>13680150000</v>
          </cell>
          <cell r="R60">
            <v>124000000</v>
          </cell>
          <cell r="S60">
            <v>13680150000</v>
          </cell>
          <cell r="T60">
            <v>124739957.71670191</v>
          </cell>
          <cell r="U60">
            <v>13750150000</v>
          </cell>
          <cell r="V60">
            <v>127285671</v>
          </cell>
          <cell r="W60">
            <v>13990974477</v>
          </cell>
          <cell r="X60">
            <v>127285671</v>
          </cell>
          <cell r="Y60">
            <v>12041224476.599998</v>
          </cell>
          <cell r="Z60">
            <v>354.5</v>
          </cell>
        </row>
        <row r="61">
          <cell r="B61" t="str">
            <v>SH2-11</v>
          </cell>
          <cell r="D61">
            <v>11</v>
          </cell>
          <cell r="E61" t="str">
            <v>SH2</v>
          </cell>
          <cell r="G61">
            <v>35</v>
          </cell>
          <cell r="H61" t="str">
            <v>TT-3</v>
          </cell>
          <cell r="I61" t="str">
            <v>1DM</v>
          </cell>
          <cell r="J61">
            <v>94.6</v>
          </cell>
          <cell r="K61">
            <v>69.599999999999994</v>
          </cell>
          <cell r="L61">
            <v>93</v>
          </cell>
          <cell r="M61" t="str">
            <v>TB-ĐN</v>
          </cell>
          <cell r="P61">
            <v>124000000</v>
          </cell>
          <cell r="Q61">
            <v>13680150000</v>
          </cell>
          <cell r="S61">
            <v>1949750000</v>
          </cell>
          <cell r="X61">
            <v>124000000</v>
          </cell>
          <cell r="Y61">
            <v>11730400000</v>
          </cell>
          <cell r="Z61">
            <v>354.5</v>
          </cell>
        </row>
        <row r="62">
          <cell r="B62" t="str">
            <v>SH2-12A</v>
          </cell>
          <cell r="C62" t="str">
            <v>TC</v>
          </cell>
          <cell r="D62" t="str">
            <v>12A</v>
          </cell>
          <cell r="E62" t="str">
            <v>SH2</v>
          </cell>
          <cell r="G62">
            <v>36</v>
          </cell>
          <cell r="H62" t="str">
            <v>TT-3</v>
          </cell>
          <cell r="I62" t="str">
            <v>1A</v>
          </cell>
          <cell r="J62">
            <v>94.6</v>
          </cell>
          <cell r="K62">
            <v>69.599999999999994</v>
          </cell>
          <cell r="L62">
            <v>93</v>
          </cell>
          <cell r="M62" t="str">
            <v>TB-ĐN</v>
          </cell>
          <cell r="P62">
            <v>122000000</v>
          </cell>
          <cell r="Q62">
            <v>13490950000</v>
          </cell>
          <cell r="R62">
            <v>122000000</v>
          </cell>
          <cell r="S62">
            <v>13490950000</v>
          </cell>
          <cell r="T62">
            <v>123232323.23232323</v>
          </cell>
          <cell r="U62">
            <v>13607527777.777777</v>
          </cell>
          <cell r="V62">
            <v>125747269</v>
          </cell>
          <cell r="W62">
            <v>13845441647</v>
          </cell>
          <cell r="X62">
            <v>125747269</v>
          </cell>
          <cell r="Y62">
            <v>11895691647.4</v>
          </cell>
          <cell r="Z62">
            <v>354.5</v>
          </cell>
        </row>
        <row r="63">
          <cell r="B63" t="str">
            <v>SH2-12B</v>
          </cell>
          <cell r="C63" t="str">
            <v>Đ2</v>
          </cell>
          <cell r="D63" t="str">
            <v>12B</v>
          </cell>
          <cell r="E63" t="str">
            <v>SH2</v>
          </cell>
          <cell r="G63">
            <v>37</v>
          </cell>
          <cell r="H63" t="str">
            <v>TT-3</v>
          </cell>
          <cell r="I63" t="str">
            <v>1AM</v>
          </cell>
          <cell r="J63">
            <v>94.6</v>
          </cell>
          <cell r="K63">
            <v>69.599999999999994</v>
          </cell>
          <cell r="L63">
            <v>93</v>
          </cell>
          <cell r="M63" t="str">
            <v>TB-ĐN</v>
          </cell>
          <cell r="P63">
            <v>122000000</v>
          </cell>
          <cell r="Q63">
            <v>13490950000</v>
          </cell>
          <cell r="R63">
            <v>122000000</v>
          </cell>
          <cell r="S63">
            <v>13490950000</v>
          </cell>
          <cell r="T63">
            <v>123232323.23232323</v>
          </cell>
          <cell r="U63">
            <v>13607527777.777777</v>
          </cell>
          <cell r="V63">
            <v>125747268.60441147</v>
          </cell>
          <cell r="W63">
            <v>13845441610</v>
          </cell>
          <cell r="X63">
            <v>123232323.23232323</v>
          </cell>
          <cell r="Y63">
            <v>11657777777.777777</v>
          </cell>
          <cell r="Z63">
            <v>354.5</v>
          </cell>
        </row>
        <row r="64">
          <cell r="B64" t="str">
            <v>SH2-14</v>
          </cell>
          <cell r="D64">
            <v>14</v>
          </cell>
          <cell r="E64" t="str">
            <v>SH2</v>
          </cell>
          <cell r="G64">
            <v>38</v>
          </cell>
          <cell r="H64" t="str">
            <v>TT-3</v>
          </cell>
          <cell r="I64" t="str">
            <v>1A</v>
          </cell>
          <cell r="J64">
            <v>94.6</v>
          </cell>
          <cell r="K64">
            <v>69.599999999999994</v>
          </cell>
          <cell r="L64">
            <v>93</v>
          </cell>
          <cell r="M64" t="str">
            <v>TB-ĐN</v>
          </cell>
          <cell r="O64" t="str">
            <v>Chuyển từ SH1-17 sang, chưa làm thủ tục</v>
          </cell>
          <cell r="P64">
            <v>122000000</v>
          </cell>
          <cell r="Q64">
            <v>13490950000</v>
          </cell>
          <cell r="R64">
            <v>122000000</v>
          </cell>
          <cell r="S64">
            <v>13490950000</v>
          </cell>
          <cell r="X64">
            <v>122000000</v>
          </cell>
          <cell r="Y64">
            <v>11541200000</v>
          </cell>
          <cell r="Z64">
            <v>354.5</v>
          </cell>
        </row>
        <row r="65">
          <cell r="B65" t="str">
            <v>SH2-15</v>
          </cell>
          <cell r="D65">
            <v>15</v>
          </cell>
          <cell r="E65" t="str">
            <v>SH2</v>
          </cell>
          <cell r="G65">
            <v>39</v>
          </cell>
          <cell r="H65" t="str">
            <v>TT-3</v>
          </cell>
          <cell r="I65" t="str">
            <v>1AM</v>
          </cell>
          <cell r="J65">
            <v>94.6</v>
          </cell>
          <cell r="K65">
            <v>69.599999999999994</v>
          </cell>
          <cell r="L65">
            <v>93</v>
          </cell>
          <cell r="M65" t="str">
            <v>TB-ĐN</v>
          </cell>
          <cell r="P65">
            <v>122000000</v>
          </cell>
          <cell r="Q65">
            <v>13490950000</v>
          </cell>
          <cell r="S65">
            <v>1949750000</v>
          </cell>
          <cell r="X65">
            <v>122000000</v>
          </cell>
          <cell r="Y65">
            <v>11541200000</v>
          </cell>
          <cell r="Z65">
            <v>354.5</v>
          </cell>
        </row>
        <row r="66">
          <cell r="B66" t="str">
            <v>SH2-16</v>
          </cell>
          <cell r="D66">
            <v>16</v>
          </cell>
          <cell r="E66" t="str">
            <v>SH2</v>
          </cell>
          <cell r="G66">
            <v>40</v>
          </cell>
          <cell r="H66" t="str">
            <v>TT-3</v>
          </cell>
          <cell r="I66" t="str">
            <v>1A</v>
          </cell>
          <cell r="J66">
            <v>94.6</v>
          </cell>
          <cell r="K66">
            <v>69.599999999999994</v>
          </cell>
          <cell r="L66">
            <v>93</v>
          </cell>
          <cell r="M66" t="str">
            <v>TB-ĐN</v>
          </cell>
          <cell r="P66">
            <v>122000000</v>
          </cell>
          <cell r="Q66">
            <v>13490950000</v>
          </cell>
          <cell r="S66">
            <v>1949750000</v>
          </cell>
          <cell r="X66">
            <v>122000000</v>
          </cell>
          <cell r="Y66">
            <v>11541200000</v>
          </cell>
          <cell r="Z66">
            <v>354.5</v>
          </cell>
        </row>
        <row r="67">
          <cell r="B67" t="str">
            <v>SH2-17</v>
          </cell>
          <cell r="D67">
            <v>17</v>
          </cell>
          <cell r="E67" t="str">
            <v>SH2</v>
          </cell>
          <cell r="G67">
            <v>41</v>
          </cell>
          <cell r="H67" t="str">
            <v>TT-3</v>
          </cell>
          <cell r="I67" t="str">
            <v>1AM</v>
          </cell>
          <cell r="J67">
            <v>94.6</v>
          </cell>
          <cell r="K67">
            <v>69.599999999999994</v>
          </cell>
          <cell r="L67">
            <v>93</v>
          </cell>
          <cell r="M67" t="str">
            <v>TB-ĐN</v>
          </cell>
          <cell r="P67">
            <v>122000000</v>
          </cell>
          <cell r="Q67">
            <v>13490950000</v>
          </cell>
          <cell r="R67">
            <v>122000000</v>
          </cell>
          <cell r="S67">
            <v>13490950000</v>
          </cell>
          <cell r="X67">
            <v>122000000</v>
          </cell>
          <cell r="Y67">
            <v>11541200000</v>
          </cell>
          <cell r="Z67">
            <v>354.5</v>
          </cell>
        </row>
        <row r="68">
          <cell r="B68" t="str">
            <v>SH2-18</v>
          </cell>
          <cell r="C68" t="str">
            <v>TC</v>
          </cell>
          <cell r="D68">
            <v>18</v>
          </cell>
          <cell r="E68" t="str">
            <v>SH2</v>
          </cell>
          <cell r="G68">
            <v>42</v>
          </cell>
          <cell r="H68" t="str">
            <v>TT-3</v>
          </cell>
          <cell r="I68" t="str">
            <v>1A</v>
          </cell>
          <cell r="J68">
            <v>94.6</v>
          </cell>
          <cell r="K68">
            <v>69.599999999999994</v>
          </cell>
          <cell r="L68">
            <v>93</v>
          </cell>
          <cell r="M68" t="str">
            <v>TB-ĐN</v>
          </cell>
          <cell r="P68">
            <v>122000000</v>
          </cell>
          <cell r="Q68">
            <v>13490950000</v>
          </cell>
          <cell r="R68">
            <v>122000000</v>
          </cell>
          <cell r="S68">
            <v>13490950000</v>
          </cell>
          <cell r="T68">
            <v>123232323.23232323</v>
          </cell>
          <cell r="U68">
            <v>13607527777.777777</v>
          </cell>
          <cell r="V68">
            <v>125747269</v>
          </cell>
          <cell r="W68">
            <v>13845441647</v>
          </cell>
          <cell r="X68">
            <v>125747269</v>
          </cell>
          <cell r="Y68">
            <v>11895691647.4</v>
          </cell>
          <cell r="Z68">
            <v>354.5</v>
          </cell>
        </row>
        <row r="69">
          <cell r="B69" t="str">
            <v>SH2-19</v>
          </cell>
          <cell r="D69">
            <v>19</v>
          </cell>
          <cell r="E69" t="str">
            <v>SH2</v>
          </cell>
          <cell r="G69">
            <v>43</v>
          </cell>
          <cell r="H69" t="str">
            <v>TT-3</v>
          </cell>
          <cell r="I69" t="str">
            <v>1D</v>
          </cell>
          <cell r="J69">
            <v>94.6</v>
          </cell>
          <cell r="K69">
            <v>69.599999999999994</v>
          </cell>
          <cell r="L69">
            <v>93</v>
          </cell>
          <cell r="M69" t="str">
            <v>TB-ĐN</v>
          </cell>
          <cell r="P69">
            <v>124000000</v>
          </cell>
          <cell r="Q69">
            <v>13680150000</v>
          </cell>
          <cell r="S69">
            <v>1949750000</v>
          </cell>
          <cell r="X69">
            <v>124000000</v>
          </cell>
          <cell r="Y69">
            <v>11730400000</v>
          </cell>
          <cell r="Z69">
            <v>354.5</v>
          </cell>
        </row>
        <row r="70">
          <cell r="B70" t="str">
            <v>SH2-20</v>
          </cell>
          <cell r="D70">
            <v>20</v>
          </cell>
          <cell r="E70" t="str">
            <v>SH2</v>
          </cell>
          <cell r="G70">
            <v>44</v>
          </cell>
          <cell r="H70" t="str">
            <v>TT-4</v>
          </cell>
          <cell r="I70" t="str">
            <v>1DM</v>
          </cell>
          <cell r="J70">
            <v>94.6</v>
          </cell>
          <cell r="K70">
            <v>69.599999999999994</v>
          </cell>
          <cell r="L70">
            <v>93</v>
          </cell>
          <cell r="M70" t="str">
            <v>TB-ĐN</v>
          </cell>
          <cell r="P70">
            <v>124000000</v>
          </cell>
          <cell r="Q70">
            <v>13680150000</v>
          </cell>
          <cell r="S70">
            <v>1949750000</v>
          </cell>
          <cell r="X70">
            <v>124000000</v>
          </cell>
          <cell r="Y70">
            <v>11730400000</v>
          </cell>
          <cell r="Z70">
            <v>354.5</v>
          </cell>
        </row>
        <row r="71">
          <cell r="B71" t="str">
            <v>SH2-21</v>
          </cell>
          <cell r="D71">
            <v>21</v>
          </cell>
          <cell r="E71" t="str">
            <v>SH2</v>
          </cell>
          <cell r="G71">
            <v>45</v>
          </cell>
          <cell r="H71" t="str">
            <v>TT-4</v>
          </cell>
          <cell r="I71" t="str">
            <v>1A</v>
          </cell>
          <cell r="J71">
            <v>94.6</v>
          </cell>
          <cell r="K71">
            <v>69.599999999999994</v>
          </cell>
          <cell r="L71">
            <v>93</v>
          </cell>
          <cell r="M71" t="str">
            <v>TB-ĐN</v>
          </cell>
          <cell r="P71">
            <v>122000000</v>
          </cell>
          <cell r="Q71">
            <v>13490950000</v>
          </cell>
          <cell r="S71">
            <v>1949750000</v>
          </cell>
          <cell r="X71">
            <v>122000000</v>
          </cell>
          <cell r="Y71">
            <v>11541200000</v>
          </cell>
          <cell r="Z71">
            <v>354.5</v>
          </cell>
        </row>
        <row r="72">
          <cell r="B72" t="str">
            <v>SH2-22</v>
          </cell>
          <cell r="C72" t="str">
            <v>Đ2</v>
          </cell>
          <cell r="D72">
            <v>22</v>
          </cell>
          <cell r="E72" t="str">
            <v>SH2</v>
          </cell>
          <cell r="G72">
            <v>46</v>
          </cell>
          <cell r="H72" t="str">
            <v>TT-4</v>
          </cell>
          <cell r="I72" t="str">
            <v>1AM</v>
          </cell>
          <cell r="J72">
            <v>94.6</v>
          </cell>
          <cell r="K72">
            <v>69.599999999999994</v>
          </cell>
          <cell r="L72">
            <v>93</v>
          </cell>
          <cell r="M72" t="str">
            <v>TB-ĐN</v>
          </cell>
          <cell r="P72">
            <v>122000000</v>
          </cell>
          <cell r="Q72">
            <v>13490950000</v>
          </cell>
          <cell r="R72">
            <v>122000000</v>
          </cell>
          <cell r="S72">
            <v>13490950000</v>
          </cell>
          <cell r="T72">
            <v>123232323.23232323</v>
          </cell>
          <cell r="U72">
            <v>13607527777.777777</v>
          </cell>
          <cell r="V72">
            <v>125747268.60441147</v>
          </cell>
          <cell r="W72">
            <v>13845441610</v>
          </cell>
          <cell r="X72">
            <v>123232323.23232323</v>
          </cell>
          <cell r="Y72">
            <v>11657777777.777777</v>
          </cell>
          <cell r="Z72">
            <v>354.5</v>
          </cell>
        </row>
        <row r="73">
          <cell r="B73" t="str">
            <v>SH2-23</v>
          </cell>
          <cell r="C73" t="str">
            <v>TC</v>
          </cell>
          <cell r="D73">
            <v>23</v>
          </cell>
          <cell r="E73" t="str">
            <v>SH2</v>
          </cell>
          <cell r="G73">
            <v>47</v>
          </cell>
          <cell r="H73" t="str">
            <v>TT-4</v>
          </cell>
          <cell r="I73" t="str">
            <v>1A</v>
          </cell>
          <cell r="J73">
            <v>94.6</v>
          </cell>
          <cell r="K73">
            <v>69.599999999999994</v>
          </cell>
          <cell r="L73">
            <v>93</v>
          </cell>
          <cell r="M73" t="str">
            <v>TB-ĐN</v>
          </cell>
          <cell r="P73">
            <v>122000000</v>
          </cell>
          <cell r="Q73">
            <v>13490950000</v>
          </cell>
          <cell r="R73">
            <v>122000000</v>
          </cell>
          <cell r="S73">
            <v>13490950000</v>
          </cell>
          <cell r="T73">
            <v>123232323.23232323</v>
          </cell>
          <cell r="U73">
            <v>13607527777.777777</v>
          </cell>
          <cell r="V73">
            <v>125747269</v>
          </cell>
          <cell r="W73">
            <v>13845441647</v>
          </cell>
          <cell r="X73">
            <v>125747269</v>
          </cell>
          <cell r="Y73">
            <v>11895691647.4</v>
          </cell>
          <cell r="Z73">
            <v>354.5</v>
          </cell>
        </row>
        <row r="74">
          <cell r="B74" t="str">
            <v>SH2-24</v>
          </cell>
          <cell r="C74" t="str">
            <v>TC</v>
          </cell>
          <cell r="D74">
            <v>24</v>
          </cell>
          <cell r="E74" t="str">
            <v>SH2</v>
          </cell>
          <cell r="G74">
            <v>48</v>
          </cell>
          <cell r="H74" t="str">
            <v>TT-4</v>
          </cell>
          <cell r="I74" t="str">
            <v>1AM</v>
          </cell>
          <cell r="J74">
            <v>94.6</v>
          </cell>
          <cell r="K74">
            <v>69.599999999999994</v>
          </cell>
          <cell r="L74">
            <v>93</v>
          </cell>
          <cell r="M74" t="str">
            <v>TB-ĐN</v>
          </cell>
          <cell r="P74">
            <v>122000000</v>
          </cell>
          <cell r="Q74">
            <v>13490950000</v>
          </cell>
          <cell r="R74">
            <v>122000000</v>
          </cell>
          <cell r="S74">
            <v>13490950000</v>
          </cell>
          <cell r="T74">
            <v>123232323.23232323</v>
          </cell>
          <cell r="U74">
            <v>13607527777.777777</v>
          </cell>
          <cell r="V74">
            <v>125747269</v>
          </cell>
          <cell r="W74">
            <v>13845441647</v>
          </cell>
          <cell r="X74">
            <v>125747269</v>
          </cell>
          <cell r="Y74">
            <v>11895691647.4</v>
          </cell>
          <cell r="Z74">
            <v>354.5</v>
          </cell>
        </row>
        <row r="75">
          <cell r="B75" t="str">
            <v>SH2-25</v>
          </cell>
          <cell r="C75" t="str">
            <v>TC</v>
          </cell>
          <cell r="D75">
            <v>25</v>
          </cell>
          <cell r="E75" t="str">
            <v>SH2</v>
          </cell>
          <cell r="G75">
            <v>49</v>
          </cell>
          <cell r="H75" t="str">
            <v>TT-4</v>
          </cell>
          <cell r="I75" t="str">
            <v>1A</v>
          </cell>
          <cell r="J75">
            <v>94.6</v>
          </cell>
          <cell r="K75">
            <v>69.599999999999994</v>
          </cell>
          <cell r="L75">
            <v>93</v>
          </cell>
          <cell r="M75" t="str">
            <v>TB-ĐN</v>
          </cell>
          <cell r="P75">
            <v>122000000</v>
          </cell>
          <cell r="Q75">
            <v>13490950000</v>
          </cell>
          <cell r="R75">
            <v>122000000</v>
          </cell>
          <cell r="S75">
            <v>13490950000</v>
          </cell>
          <cell r="T75">
            <v>123232323.23232323</v>
          </cell>
          <cell r="U75">
            <v>13607527777.777777</v>
          </cell>
          <cell r="V75">
            <v>125747269</v>
          </cell>
          <cell r="W75">
            <v>13845441647</v>
          </cell>
          <cell r="X75">
            <v>125747269</v>
          </cell>
          <cell r="Y75">
            <v>11895691647.4</v>
          </cell>
          <cell r="Z75">
            <v>354.5</v>
          </cell>
        </row>
        <row r="76">
          <cell r="B76" t="str">
            <v>SH2-26</v>
          </cell>
          <cell r="C76" t="str">
            <v>TC</v>
          </cell>
          <cell r="D76">
            <v>26</v>
          </cell>
          <cell r="E76" t="str">
            <v>SH2</v>
          </cell>
          <cell r="G76">
            <v>50</v>
          </cell>
          <cell r="H76" t="str">
            <v>TT-4</v>
          </cell>
          <cell r="I76" t="str">
            <v>1AM</v>
          </cell>
          <cell r="J76">
            <v>94.6</v>
          </cell>
          <cell r="K76">
            <v>69.599999999999994</v>
          </cell>
          <cell r="L76">
            <v>93</v>
          </cell>
          <cell r="M76" t="str">
            <v>TB-ĐN</v>
          </cell>
          <cell r="P76">
            <v>122000000</v>
          </cell>
          <cell r="Q76">
            <v>13490950000</v>
          </cell>
          <cell r="R76">
            <v>122000000</v>
          </cell>
          <cell r="S76">
            <v>13490950000</v>
          </cell>
          <cell r="T76">
            <v>123232323.23232323</v>
          </cell>
          <cell r="U76">
            <v>13607527777.777777</v>
          </cell>
          <cell r="V76">
            <v>125747269</v>
          </cell>
          <cell r="W76">
            <v>13845441647</v>
          </cell>
          <cell r="X76">
            <v>125747269</v>
          </cell>
          <cell r="Y76">
            <v>11895691647.4</v>
          </cell>
          <cell r="Z76">
            <v>354.5</v>
          </cell>
        </row>
        <row r="77">
          <cell r="B77" t="str">
            <v>SH2-27</v>
          </cell>
          <cell r="C77" t="str">
            <v>TC</v>
          </cell>
          <cell r="D77">
            <v>27</v>
          </cell>
          <cell r="E77" t="str">
            <v>SH2</v>
          </cell>
          <cell r="G77">
            <v>51</v>
          </cell>
          <cell r="H77" t="str">
            <v>TT-4</v>
          </cell>
          <cell r="I77" t="str">
            <v>1A</v>
          </cell>
          <cell r="J77">
            <v>94.6</v>
          </cell>
          <cell r="K77">
            <v>69.599999999999994</v>
          </cell>
          <cell r="L77">
            <v>93</v>
          </cell>
          <cell r="M77" t="str">
            <v>TB-ĐN</v>
          </cell>
          <cell r="P77">
            <v>122000000</v>
          </cell>
          <cell r="Q77">
            <v>13490950000</v>
          </cell>
          <cell r="R77">
            <v>122000000</v>
          </cell>
          <cell r="S77">
            <v>13490950000</v>
          </cell>
          <cell r="T77">
            <v>123232323.23232323</v>
          </cell>
          <cell r="U77">
            <v>13607527777.777777</v>
          </cell>
          <cell r="V77">
            <v>125747269</v>
          </cell>
          <cell r="W77">
            <v>13845441647</v>
          </cell>
          <cell r="X77">
            <v>125747269</v>
          </cell>
          <cell r="Y77">
            <v>11895691647.4</v>
          </cell>
          <cell r="Z77">
            <v>354.5</v>
          </cell>
        </row>
        <row r="78">
          <cell r="B78" t="str">
            <v>SH2-28</v>
          </cell>
          <cell r="C78" t="str">
            <v>TC</v>
          </cell>
          <cell r="D78">
            <v>28</v>
          </cell>
          <cell r="E78" t="str">
            <v>SH2</v>
          </cell>
          <cell r="G78">
            <v>52</v>
          </cell>
          <cell r="H78" t="str">
            <v>TT-4</v>
          </cell>
          <cell r="I78" t="str">
            <v>1AM</v>
          </cell>
          <cell r="J78">
            <v>94.6</v>
          </cell>
          <cell r="K78">
            <v>69.599999999999994</v>
          </cell>
          <cell r="L78">
            <v>93</v>
          </cell>
          <cell r="M78" t="str">
            <v>TB-ĐN</v>
          </cell>
          <cell r="P78">
            <v>122000000</v>
          </cell>
          <cell r="Q78">
            <v>13490950000</v>
          </cell>
          <cell r="R78">
            <v>122000000</v>
          </cell>
          <cell r="S78">
            <v>13490950000</v>
          </cell>
          <cell r="T78">
            <v>123232323.23232323</v>
          </cell>
          <cell r="U78">
            <v>13607527777.777777</v>
          </cell>
          <cell r="V78">
            <v>125747269</v>
          </cell>
          <cell r="W78">
            <v>13845441647</v>
          </cell>
          <cell r="X78">
            <v>125747269</v>
          </cell>
          <cell r="Y78">
            <v>11895691647.4</v>
          </cell>
          <cell r="Z78">
            <v>354.5</v>
          </cell>
        </row>
        <row r="79">
          <cell r="B79" t="str">
            <v>SH2-29</v>
          </cell>
          <cell r="C79" t="str">
            <v>TC</v>
          </cell>
          <cell r="D79">
            <v>29</v>
          </cell>
          <cell r="E79" t="str">
            <v>SH2</v>
          </cell>
          <cell r="F79" t="str">
            <v>góc</v>
          </cell>
          <cell r="G79">
            <v>53</v>
          </cell>
          <cell r="H79" t="str">
            <v>TT-2</v>
          </cell>
          <cell r="I79" t="str">
            <v>1BM</v>
          </cell>
          <cell r="J79">
            <v>133.9</v>
          </cell>
          <cell r="K79">
            <v>74.900000000000006</v>
          </cell>
          <cell r="L79">
            <v>93</v>
          </cell>
          <cell r="M79" t="str">
            <v>TB-ĐB-ĐN</v>
          </cell>
          <cell r="P79">
            <v>130000000</v>
          </cell>
          <cell r="Q79">
            <v>19464550000</v>
          </cell>
          <cell r="R79">
            <v>130000000</v>
          </cell>
          <cell r="S79">
            <v>19464550000</v>
          </cell>
          <cell r="T79">
            <v>130522778.1926811</v>
          </cell>
          <cell r="U79">
            <v>19534550000</v>
          </cell>
          <cell r="V79">
            <v>133186508</v>
          </cell>
          <cell r="W79">
            <v>19891223421</v>
          </cell>
          <cell r="X79">
            <v>133186508</v>
          </cell>
          <cell r="Y79">
            <v>17833673421.200001</v>
          </cell>
          <cell r="Z79">
            <v>374.1</v>
          </cell>
        </row>
        <row r="80">
          <cell r="B80" t="str">
            <v>SH2-30</v>
          </cell>
          <cell r="C80" t="str">
            <v>TC</v>
          </cell>
          <cell r="D80">
            <v>30</v>
          </cell>
          <cell r="E80" t="str">
            <v>SH2</v>
          </cell>
          <cell r="F80" t="str">
            <v>góc</v>
          </cell>
          <cell r="G80">
            <v>54</v>
          </cell>
          <cell r="H80" t="str">
            <v>TT-6</v>
          </cell>
          <cell r="I80" t="str">
            <v>1C</v>
          </cell>
          <cell r="J80">
            <v>124.4</v>
          </cell>
          <cell r="K80">
            <v>67.900000000000006</v>
          </cell>
          <cell r="L80" t="str">
            <v>NB</v>
          </cell>
          <cell r="M80" t="str">
            <v>TB-ĐB-ĐN</v>
          </cell>
          <cell r="P80">
            <v>125000000</v>
          </cell>
          <cell r="Q80">
            <v>17431000000</v>
          </cell>
          <cell r="R80">
            <v>125000000</v>
          </cell>
          <cell r="S80">
            <v>17431000000</v>
          </cell>
          <cell r="T80">
            <v>125562700.96463022</v>
          </cell>
          <cell r="U80">
            <v>17501000000</v>
          </cell>
          <cell r="V80">
            <v>129446083</v>
          </cell>
          <cell r="W80">
            <v>17984092725</v>
          </cell>
          <cell r="X80">
            <v>129446083</v>
          </cell>
          <cell r="Y80">
            <v>16103092725.200001</v>
          </cell>
          <cell r="Z80">
            <v>342</v>
          </cell>
        </row>
        <row r="81">
          <cell r="B81" t="str">
            <v>SH2-31</v>
          </cell>
          <cell r="C81" t="str">
            <v>Đ2</v>
          </cell>
          <cell r="D81">
            <v>31</v>
          </cell>
          <cell r="E81" t="str">
            <v>SH2</v>
          </cell>
          <cell r="G81">
            <v>55</v>
          </cell>
          <cell r="H81" t="str">
            <v>TT-6</v>
          </cell>
          <cell r="I81" t="str">
            <v>1A</v>
          </cell>
          <cell r="J81">
            <v>94.6</v>
          </cell>
          <cell r="K81">
            <v>69.599999999999994</v>
          </cell>
          <cell r="L81" t="str">
            <v>NB</v>
          </cell>
          <cell r="M81" t="str">
            <v>TB-ĐN</v>
          </cell>
          <cell r="P81">
            <v>105000000</v>
          </cell>
          <cell r="Q81">
            <v>11882750000</v>
          </cell>
          <cell r="R81">
            <v>105000000</v>
          </cell>
          <cell r="S81">
            <v>11882750000</v>
          </cell>
          <cell r="T81">
            <v>106060606.06060606</v>
          </cell>
          <cell r="U81">
            <v>11983083333.333332</v>
          </cell>
          <cell r="V81">
            <v>109340830.99031553</v>
          </cell>
          <cell r="W81">
            <v>12293392612</v>
          </cell>
          <cell r="X81">
            <v>106060606.06060606</v>
          </cell>
          <cell r="Y81">
            <v>10033333333.333332</v>
          </cell>
          <cell r="Z81">
            <v>354.5</v>
          </cell>
        </row>
        <row r="82">
          <cell r="B82" t="str">
            <v>SH2-32</v>
          </cell>
          <cell r="C82" t="str">
            <v>TC</v>
          </cell>
          <cell r="D82">
            <v>32</v>
          </cell>
          <cell r="E82" t="str">
            <v>SH2</v>
          </cell>
          <cell r="G82">
            <v>56</v>
          </cell>
          <cell r="H82" t="str">
            <v>TT-6</v>
          </cell>
          <cell r="I82" t="str">
            <v>1AM</v>
          </cell>
          <cell r="J82">
            <v>94.6</v>
          </cell>
          <cell r="K82">
            <v>69.599999999999994</v>
          </cell>
          <cell r="L82" t="str">
            <v>NB</v>
          </cell>
          <cell r="M82" t="str">
            <v>TB-ĐN</v>
          </cell>
          <cell r="P82">
            <v>105000000</v>
          </cell>
          <cell r="Q82">
            <v>11882750000</v>
          </cell>
          <cell r="R82">
            <v>105000000</v>
          </cell>
          <cell r="S82">
            <v>11882750000</v>
          </cell>
          <cell r="T82">
            <v>106060606.06060606</v>
          </cell>
          <cell r="U82">
            <v>11983083333.333332</v>
          </cell>
          <cell r="V82">
            <v>109340831</v>
          </cell>
          <cell r="W82">
            <v>12293392613</v>
          </cell>
          <cell r="X82">
            <v>109340831</v>
          </cell>
          <cell r="Y82">
            <v>10343642612.599998</v>
          </cell>
          <cell r="Z82">
            <v>354.5</v>
          </cell>
        </row>
        <row r="83">
          <cell r="B83" t="str">
            <v>SH2-33</v>
          </cell>
          <cell r="C83" t="str">
            <v>GC</v>
          </cell>
          <cell r="D83">
            <v>33</v>
          </cell>
          <cell r="E83" t="str">
            <v>SH2</v>
          </cell>
          <cell r="G83">
            <v>57</v>
          </cell>
          <cell r="H83" t="str">
            <v>TT-6</v>
          </cell>
          <cell r="I83" t="str">
            <v>1A</v>
          </cell>
          <cell r="J83">
            <v>94.6</v>
          </cell>
          <cell r="K83">
            <v>69.599999999999994</v>
          </cell>
          <cell r="L83" t="str">
            <v>NB</v>
          </cell>
          <cell r="M83" t="str">
            <v>TB-ĐN</v>
          </cell>
          <cell r="P83">
            <v>105000000</v>
          </cell>
          <cell r="Q83">
            <v>11882750000</v>
          </cell>
          <cell r="R83">
            <v>105000000</v>
          </cell>
          <cell r="S83">
            <v>11882750000</v>
          </cell>
          <cell r="T83">
            <v>106060606.06060606</v>
          </cell>
          <cell r="U83">
            <v>11983083333.333332</v>
          </cell>
          <cell r="V83">
            <v>109340830.99031553</v>
          </cell>
          <cell r="W83">
            <v>12293392612</v>
          </cell>
          <cell r="X83">
            <v>106060606.06060606</v>
          </cell>
          <cell r="Y83">
            <v>10033333333.333332</v>
          </cell>
          <cell r="Z83">
            <v>354.5</v>
          </cell>
        </row>
        <row r="84">
          <cell r="B84" t="str">
            <v>SH2-34</v>
          </cell>
          <cell r="C84" t="str">
            <v>đang GC</v>
          </cell>
          <cell r="D84">
            <v>34</v>
          </cell>
          <cell r="E84" t="str">
            <v>SH2</v>
          </cell>
          <cell r="G84">
            <v>58</v>
          </cell>
          <cell r="H84" t="str">
            <v>TT-6</v>
          </cell>
          <cell r="I84" t="str">
            <v>1AM</v>
          </cell>
          <cell r="J84">
            <v>94.6</v>
          </cell>
          <cell r="K84">
            <v>69.599999999999994</v>
          </cell>
          <cell r="L84" t="str">
            <v>NB</v>
          </cell>
          <cell r="M84" t="str">
            <v>TB-ĐN</v>
          </cell>
          <cell r="P84">
            <v>105000000</v>
          </cell>
          <cell r="Q84">
            <v>11882750000</v>
          </cell>
          <cell r="R84">
            <v>105000000</v>
          </cell>
          <cell r="S84">
            <v>11882750000</v>
          </cell>
          <cell r="T84">
            <v>106060606.06060606</v>
          </cell>
          <cell r="U84">
            <v>11983083333.333332</v>
          </cell>
          <cell r="V84">
            <v>109340831</v>
          </cell>
          <cell r="W84">
            <v>12293392613</v>
          </cell>
          <cell r="X84">
            <v>109340831</v>
          </cell>
          <cell r="Y84">
            <v>10343642612.599998</v>
          </cell>
          <cell r="Z84">
            <v>354.5</v>
          </cell>
        </row>
        <row r="85">
          <cell r="B85" t="str">
            <v>SH2-35</v>
          </cell>
          <cell r="C85" t="str">
            <v>GC</v>
          </cell>
          <cell r="D85">
            <v>35</v>
          </cell>
          <cell r="E85" t="str">
            <v>SH2</v>
          </cell>
          <cell r="G85">
            <v>59</v>
          </cell>
          <cell r="H85" t="str">
            <v>TT-6</v>
          </cell>
          <cell r="I85" t="str">
            <v>1A</v>
          </cell>
          <cell r="J85">
            <v>94.6</v>
          </cell>
          <cell r="K85">
            <v>69.599999999999994</v>
          </cell>
          <cell r="L85" t="str">
            <v>NB</v>
          </cell>
          <cell r="M85" t="str">
            <v>TB-ĐN</v>
          </cell>
          <cell r="P85">
            <v>105000000</v>
          </cell>
          <cell r="Q85">
            <v>11882750000</v>
          </cell>
          <cell r="R85">
            <v>105000000</v>
          </cell>
          <cell r="S85">
            <v>11882750000</v>
          </cell>
          <cell r="T85">
            <v>106060606.06060606</v>
          </cell>
          <cell r="U85">
            <v>11983083333.333332</v>
          </cell>
          <cell r="X85">
            <v>106060606.06060606</v>
          </cell>
          <cell r="Y85">
            <v>10033333333.333332</v>
          </cell>
          <cell r="Z85">
            <v>354.5</v>
          </cell>
        </row>
        <row r="86">
          <cell r="B86" t="str">
            <v>SH2-36</v>
          </cell>
          <cell r="D86">
            <v>36</v>
          </cell>
          <cell r="E86" t="str">
            <v>SH2</v>
          </cell>
          <cell r="G86">
            <v>60</v>
          </cell>
          <cell r="H86" t="str">
            <v>TT-6</v>
          </cell>
          <cell r="I86" t="str">
            <v>1AM</v>
          </cell>
          <cell r="J86">
            <v>94.6</v>
          </cell>
          <cell r="K86">
            <v>69.599999999999994</v>
          </cell>
          <cell r="L86" t="str">
            <v>NB</v>
          </cell>
          <cell r="M86" t="str">
            <v>TB-ĐN</v>
          </cell>
          <cell r="P86">
            <v>105000000</v>
          </cell>
          <cell r="Q86">
            <v>11882750000</v>
          </cell>
          <cell r="S86">
            <v>1949750000</v>
          </cell>
          <cell r="X86">
            <v>105000000</v>
          </cell>
          <cell r="Y86">
            <v>9933000000</v>
          </cell>
          <cell r="Z86">
            <v>354.5</v>
          </cell>
        </row>
        <row r="87">
          <cell r="B87" t="str">
            <v>SH2-37</v>
          </cell>
          <cell r="D87">
            <v>37</v>
          </cell>
          <cell r="E87" t="str">
            <v>SH2</v>
          </cell>
          <cell r="G87">
            <v>61</v>
          </cell>
          <cell r="H87" t="str">
            <v>TT-6</v>
          </cell>
          <cell r="I87" t="str">
            <v>1A</v>
          </cell>
          <cell r="J87">
            <v>94.6</v>
          </cell>
          <cell r="K87">
            <v>69.599999999999994</v>
          </cell>
          <cell r="L87" t="str">
            <v>NB</v>
          </cell>
          <cell r="M87" t="str">
            <v>TB-ĐN</v>
          </cell>
          <cell r="P87">
            <v>105000000</v>
          </cell>
          <cell r="Q87">
            <v>11882750000</v>
          </cell>
          <cell r="R87">
            <v>105000000</v>
          </cell>
          <cell r="S87">
            <v>11882750000</v>
          </cell>
          <cell r="X87">
            <v>105000000</v>
          </cell>
          <cell r="Y87">
            <v>9933000000</v>
          </cell>
          <cell r="Z87">
            <v>354.5</v>
          </cell>
        </row>
        <row r="88">
          <cell r="B88" t="str">
            <v>SH2-38</v>
          </cell>
          <cell r="D88">
            <v>38</v>
          </cell>
          <cell r="E88" t="str">
            <v>SH2</v>
          </cell>
          <cell r="G88">
            <v>62</v>
          </cell>
          <cell r="H88" t="str">
            <v>TT-6</v>
          </cell>
          <cell r="I88" t="str">
            <v>1AM</v>
          </cell>
          <cell r="J88">
            <v>94.6</v>
          </cell>
          <cell r="K88">
            <v>69.599999999999994</v>
          </cell>
          <cell r="L88" t="str">
            <v>NB</v>
          </cell>
          <cell r="M88" t="str">
            <v>TB-ĐN</v>
          </cell>
          <cell r="P88">
            <v>105000000</v>
          </cell>
          <cell r="Q88">
            <v>11882750000</v>
          </cell>
          <cell r="S88">
            <v>1949750000</v>
          </cell>
          <cell r="X88">
            <v>105000000</v>
          </cell>
          <cell r="Y88">
            <v>9933000000</v>
          </cell>
          <cell r="Z88">
            <v>354.5</v>
          </cell>
        </row>
        <row r="89">
          <cell r="B89" t="str">
            <v>SH2-39</v>
          </cell>
          <cell r="D89">
            <v>39</v>
          </cell>
          <cell r="E89" t="str">
            <v>SH2</v>
          </cell>
          <cell r="G89">
            <v>63</v>
          </cell>
          <cell r="H89" t="str">
            <v>TT-6</v>
          </cell>
          <cell r="I89" t="str">
            <v>1A</v>
          </cell>
          <cell r="J89">
            <v>94.6</v>
          </cell>
          <cell r="K89">
            <v>69.599999999999994</v>
          </cell>
          <cell r="L89" t="str">
            <v>NB</v>
          </cell>
          <cell r="M89" t="str">
            <v>TB-ĐN</v>
          </cell>
          <cell r="P89">
            <v>105000000</v>
          </cell>
          <cell r="Q89">
            <v>11882750000</v>
          </cell>
          <cell r="S89">
            <v>1949750000</v>
          </cell>
          <cell r="X89">
            <v>105000000</v>
          </cell>
          <cell r="Y89">
            <v>9933000000</v>
          </cell>
          <cell r="Z89">
            <v>354.5</v>
          </cell>
        </row>
        <row r="90">
          <cell r="B90" t="str">
            <v>SH2-40</v>
          </cell>
          <cell r="D90">
            <v>40</v>
          </cell>
          <cell r="E90" t="str">
            <v>SH2</v>
          </cell>
          <cell r="G90">
            <v>64</v>
          </cell>
          <cell r="H90" t="str">
            <v>TT-6</v>
          </cell>
          <cell r="I90" t="str">
            <v>1AM</v>
          </cell>
          <cell r="J90">
            <v>94.6</v>
          </cell>
          <cell r="K90">
            <v>69.599999999999994</v>
          </cell>
          <cell r="L90" t="str">
            <v>NB</v>
          </cell>
          <cell r="M90" t="str">
            <v>TB-ĐN</v>
          </cell>
          <cell r="P90">
            <v>105000000</v>
          </cell>
          <cell r="Q90">
            <v>11882750000</v>
          </cell>
          <cell r="S90">
            <v>1949750000</v>
          </cell>
          <cell r="X90">
            <v>105000000</v>
          </cell>
          <cell r="Y90">
            <v>9933000000</v>
          </cell>
          <cell r="Z90">
            <v>354.5</v>
          </cell>
        </row>
        <row r="91">
          <cell r="B91" t="str">
            <v>SH2-41</v>
          </cell>
          <cell r="C91" t="str">
            <v>Đ2</v>
          </cell>
          <cell r="D91">
            <v>41</v>
          </cell>
          <cell r="E91" t="str">
            <v>SH2</v>
          </cell>
          <cell r="F91" t="str">
            <v>góc</v>
          </cell>
          <cell r="G91">
            <v>65</v>
          </cell>
          <cell r="H91" t="str">
            <v>TT-6</v>
          </cell>
          <cell r="I91" t="str">
            <v>1D</v>
          </cell>
          <cell r="J91">
            <v>94.6</v>
          </cell>
          <cell r="K91">
            <v>69.599999999999994</v>
          </cell>
          <cell r="L91" t="str">
            <v>NB</v>
          </cell>
          <cell r="M91" t="str">
            <v>TB-ĐN</v>
          </cell>
          <cell r="P91">
            <v>130000000</v>
          </cell>
          <cell r="Q91">
            <v>14247750000</v>
          </cell>
          <cell r="R91">
            <v>130000000</v>
          </cell>
          <cell r="S91">
            <v>14247750000</v>
          </cell>
          <cell r="T91">
            <v>130739957.71670191</v>
          </cell>
          <cell r="U91">
            <v>14317750000</v>
          </cell>
          <cell r="V91">
            <v>134783462</v>
          </cell>
          <cell r="W91">
            <v>14700265505</v>
          </cell>
          <cell r="X91">
            <v>134783462</v>
          </cell>
          <cell r="Y91">
            <v>12750515505.199999</v>
          </cell>
          <cell r="Z91">
            <v>354.5</v>
          </cell>
        </row>
        <row r="92">
          <cell r="B92" t="str">
            <v>SH2-42</v>
          </cell>
          <cell r="D92">
            <v>42</v>
          </cell>
          <cell r="E92" t="str">
            <v>SH2</v>
          </cell>
          <cell r="G92">
            <v>66</v>
          </cell>
          <cell r="H92" t="str">
            <v>TT-7</v>
          </cell>
          <cell r="I92" t="str">
            <v>1DM</v>
          </cell>
          <cell r="J92">
            <v>94.6</v>
          </cell>
          <cell r="K92">
            <v>69.599999999999994</v>
          </cell>
          <cell r="L92" t="str">
            <v>NB</v>
          </cell>
          <cell r="M92" t="str">
            <v>TB-ĐN</v>
          </cell>
          <cell r="P92">
            <v>130000000</v>
          </cell>
          <cell r="Q92">
            <v>14247750000</v>
          </cell>
          <cell r="S92">
            <v>1949750000</v>
          </cell>
          <cell r="X92">
            <v>130000000</v>
          </cell>
          <cell r="Y92">
            <v>12298000000</v>
          </cell>
          <cell r="Z92">
            <v>354.5</v>
          </cell>
        </row>
        <row r="93">
          <cell r="B93" t="str">
            <v>SH2-43</v>
          </cell>
          <cell r="D93">
            <v>43</v>
          </cell>
          <cell r="E93" t="str">
            <v>SH2</v>
          </cell>
          <cell r="G93">
            <v>67</v>
          </cell>
          <cell r="H93" t="str">
            <v>TT-7</v>
          </cell>
          <cell r="I93" t="str">
            <v>1A</v>
          </cell>
          <cell r="J93">
            <v>94.6</v>
          </cell>
          <cell r="K93">
            <v>69.599999999999994</v>
          </cell>
          <cell r="L93" t="str">
            <v>NB</v>
          </cell>
          <cell r="M93" t="str">
            <v>TB-ĐN</v>
          </cell>
          <cell r="P93">
            <v>105000000</v>
          </cell>
          <cell r="Q93">
            <v>11882750000</v>
          </cell>
          <cell r="S93">
            <v>1949750000</v>
          </cell>
          <cell r="X93">
            <v>105000000</v>
          </cell>
          <cell r="Y93">
            <v>9933000000</v>
          </cell>
          <cell r="Z93">
            <v>354.5</v>
          </cell>
        </row>
        <row r="94">
          <cell r="B94" t="str">
            <v>SH2-45A</v>
          </cell>
          <cell r="C94" t="str">
            <v>Đ2</v>
          </cell>
          <cell r="D94">
            <v>44</v>
          </cell>
          <cell r="E94" t="str">
            <v>SH2</v>
          </cell>
          <cell r="G94">
            <v>68</v>
          </cell>
          <cell r="H94" t="str">
            <v>TT-7</v>
          </cell>
          <cell r="I94" t="str">
            <v>1AM</v>
          </cell>
          <cell r="J94">
            <v>94.6</v>
          </cell>
          <cell r="K94">
            <v>69.599999999999994</v>
          </cell>
          <cell r="L94" t="str">
            <v>NB</v>
          </cell>
          <cell r="M94" t="str">
            <v>TB-ĐN</v>
          </cell>
          <cell r="P94">
            <v>105000000</v>
          </cell>
          <cell r="Q94">
            <v>11882750000</v>
          </cell>
          <cell r="R94">
            <v>105000000</v>
          </cell>
          <cell r="S94">
            <v>11882750000</v>
          </cell>
          <cell r="T94">
            <v>106060606.06060606</v>
          </cell>
          <cell r="U94">
            <v>11983083333.333332</v>
          </cell>
          <cell r="V94">
            <v>109340830.99031553</v>
          </cell>
          <cell r="W94">
            <v>12293392612</v>
          </cell>
          <cell r="X94">
            <v>106060606.06060606</v>
          </cell>
          <cell r="Y94">
            <v>10033333333.333332</v>
          </cell>
          <cell r="Z94">
            <v>354.5</v>
          </cell>
        </row>
        <row r="95">
          <cell r="B95" t="str">
            <v>SH2-45</v>
          </cell>
          <cell r="D95">
            <v>45</v>
          </cell>
          <cell r="E95" t="str">
            <v>SH2</v>
          </cell>
          <cell r="G95">
            <v>69</v>
          </cell>
          <cell r="H95" t="str">
            <v>TT-7</v>
          </cell>
          <cell r="I95" t="str">
            <v>1A</v>
          </cell>
          <cell r="J95">
            <v>94.6</v>
          </cell>
          <cell r="K95">
            <v>69.599999999999994</v>
          </cell>
          <cell r="L95" t="str">
            <v>NB</v>
          </cell>
          <cell r="M95" t="str">
            <v>TB-ĐN</v>
          </cell>
          <cell r="P95">
            <v>105000000</v>
          </cell>
          <cell r="Q95">
            <v>11882750000</v>
          </cell>
          <cell r="S95">
            <v>1949750000</v>
          </cell>
          <cell r="X95">
            <v>105000000</v>
          </cell>
          <cell r="Y95">
            <v>9933000000</v>
          </cell>
          <cell r="Z95">
            <v>354.5</v>
          </cell>
        </row>
        <row r="96">
          <cell r="B96" t="str">
            <v>SH2-46</v>
          </cell>
          <cell r="D96">
            <v>46</v>
          </cell>
          <cell r="E96" t="str">
            <v>SH2</v>
          </cell>
          <cell r="G96">
            <v>70</v>
          </cell>
          <cell r="H96" t="str">
            <v>TT-7</v>
          </cell>
          <cell r="I96" t="str">
            <v>1AM</v>
          </cell>
          <cell r="J96">
            <v>94.6</v>
          </cell>
          <cell r="K96">
            <v>69.599999999999994</v>
          </cell>
          <cell r="L96" t="str">
            <v>NB</v>
          </cell>
          <cell r="M96" t="str">
            <v>TB-ĐN</v>
          </cell>
          <cell r="P96">
            <v>105000000</v>
          </cell>
          <cell r="Q96">
            <v>11882750000</v>
          </cell>
          <cell r="S96">
            <v>1949750000</v>
          </cell>
          <cell r="X96">
            <v>105000000</v>
          </cell>
          <cell r="Y96">
            <v>9933000000</v>
          </cell>
          <cell r="Z96">
            <v>354.5</v>
          </cell>
        </row>
        <row r="97">
          <cell r="B97" t="str">
            <v>SH2-47</v>
          </cell>
          <cell r="D97">
            <v>47</v>
          </cell>
          <cell r="E97" t="str">
            <v>SH2</v>
          </cell>
          <cell r="G97">
            <v>71</v>
          </cell>
          <cell r="H97" t="str">
            <v>TT-7</v>
          </cell>
          <cell r="I97" t="str">
            <v>1A</v>
          </cell>
          <cell r="J97">
            <v>94.6</v>
          </cell>
          <cell r="K97">
            <v>69.599999999999994</v>
          </cell>
          <cell r="L97" t="str">
            <v>NB</v>
          </cell>
          <cell r="M97" t="str">
            <v>TB-ĐN</v>
          </cell>
          <cell r="O97" t="str">
            <v>Thuý</v>
          </cell>
          <cell r="P97">
            <v>105000000</v>
          </cell>
          <cell r="Q97">
            <v>11882750000</v>
          </cell>
          <cell r="R97">
            <v>105000000</v>
          </cell>
          <cell r="S97">
            <v>11882750000</v>
          </cell>
          <cell r="X97">
            <v>105000000</v>
          </cell>
          <cell r="Y97">
            <v>9933000000</v>
          </cell>
          <cell r="Z97">
            <v>354.5</v>
          </cell>
        </row>
        <row r="98">
          <cell r="B98" t="str">
            <v>SH2-48</v>
          </cell>
          <cell r="C98" t="str">
            <v>Đ2</v>
          </cell>
          <cell r="D98">
            <v>48</v>
          </cell>
          <cell r="E98" t="str">
            <v>SH2</v>
          </cell>
          <cell r="G98">
            <v>72</v>
          </cell>
          <cell r="H98" t="str">
            <v>TT-7</v>
          </cell>
          <cell r="I98" t="str">
            <v>1AM</v>
          </cell>
          <cell r="J98">
            <v>94.6</v>
          </cell>
          <cell r="K98">
            <v>69.599999999999994</v>
          </cell>
          <cell r="L98" t="str">
            <v>NB</v>
          </cell>
          <cell r="M98" t="str">
            <v>TB-ĐN</v>
          </cell>
          <cell r="O98" t="str">
            <v>Thuý</v>
          </cell>
          <cell r="P98">
            <v>105000000</v>
          </cell>
          <cell r="Q98">
            <v>11882750000</v>
          </cell>
          <cell r="R98">
            <v>105000000</v>
          </cell>
          <cell r="S98">
            <v>11882750000</v>
          </cell>
          <cell r="T98">
            <v>106060606.06060606</v>
          </cell>
          <cell r="U98">
            <v>11983083333.333332</v>
          </cell>
          <cell r="X98">
            <v>106060606.06060606</v>
          </cell>
          <cell r="Y98">
            <v>10033333333.333332</v>
          </cell>
          <cell r="Z98">
            <v>354.5</v>
          </cell>
        </row>
        <row r="99">
          <cell r="B99" t="str">
            <v>SH2-50A</v>
          </cell>
          <cell r="C99" t="str">
            <v>Đ2</v>
          </cell>
          <cell r="D99">
            <v>49</v>
          </cell>
          <cell r="E99" t="str">
            <v>SH2</v>
          </cell>
          <cell r="G99">
            <v>73</v>
          </cell>
          <cell r="H99" t="str">
            <v>TT-7</v>
          </cell>
          <cell r="I99" t="str">
            <v>1A</v>
          </cell>
          <cell r="J99">
            <v>94.6</v>
          </cell>
          <cell r="K99">
            <v>69.599999999999994</v>
          </cell>
          <cell r="L99" t="str">
            <v>NB</v>
          </cell>
          <cell r="M99" t="str">
            <v>TB-ĐN</v>
          </cell>
          <cell r="P99">
            <v>105000000</v>
          </cell>
          <cell r="Q99">
            <v>11882750000</v>
          </cell>
          <cell r="R99">
            <v>105000000</v>
          </cell>
          <cell r="S99">
            <v>11882750000</v>
          </cell>
          <cell r="T99">
            <v>106060606.06060606</v>
          </cell>
          <cell r="U99">
            <v>11983083333.333332</v>
          </cell>
          <cell r="V99">
            <v>109340831</v>
          </cell>
          <cell r="W99">
            <v>12293392613</v>
          </cell>
          <cell r="X99">
            <v>109340831</v>
          </cell>
          <cell r="Y99">
            <v>10343642612.599998</v>
          </cell>
          <cell r="Z99">
            <v>354.5</v>
          </cell>
        </row>
        <row r="100">
          <cell r="B100" t="str">
            <v>SH2-50</v>
          </cell>
          <cell r="C100" t="str">
            <v>GC</v>
          </cell>
          <cell r="D100">
            <v>50</v>
          </cell>
          <cell r="E100" t="str">
            <v>SH2</v>
          </cell>
          <cell r="G100">
            <v>74</v>
          </cell>
          <cell r="H100" t="str">
            <v>TT-7</v>
          </cell>
          <cell r="I100" t="str">
            <v>1AM</v>
          </cell>
          <cell r="J100">
            <v>94.6</v>
          </cell>
          <cell r="K100">
            <v>69.599999999999994</v>
          </cell>
          <cell r="L100" t="str">
            <v>NB</v>
          </cell>
          <cell r="M100" t="str">
            <v>TB-ĐN</v>
          </cell>
          <cell r="O100" t="str">
            <v>Thuý</v>
          </cell>
          <cell r="P100">
            <v>105000000</v>
          </cell>
          <cell r="Q100">
            <v>11882750000</v>
          </cell>
          <cell r="R100">
            <v>105000000</v>
          </cell>
          <cell r="S100">
            <v>11882750000</v>
          </cell>
          <cell r="T100">
            <v>106060606.06060606</v>
          </cell>
          <cell r="U100">
            <v>11983083333.333332</v>
          </cell>
          <cell r="X100">
            <v>106060606.06060606</v>
          </cell>
          <cell r="Y100">
            <v>10033333333.333332</v>
          </cell>
          <cell r="Z100">
            <v>354.5</v>
          </cell>
        </row>
        <row r="101">
          <cell r="B101" t="str">
            <v>SH2-51</v>
          </cell>
          <cell r="D101">
            <v>51</v>
          </cell>
          <cell r="E101" t="str">
            <v>SH2</v>
          </cell>
          <cell r="G101">
            <v>75</v>
          </cell>
          <cell r="H101" t="str">
            <v>TT-7</v>
          </cell>
          <cell r="I101" t="str">
            <v>1A</v>
          </cell>
          <cell r="J101">
            <v>94.6</v>
          </cell>
          <cell r="K101">
            <v>69.599999999999994</v>
          </cell>
          <cell r="L101" t="str">
            <v>NB</v>
          </cell>
          <cell r="M101" t="str">
            <v>TB-ĐN</v>
          </cell>
          <cell r="P101">
            <v>105000000</v>
          </cell>
          <cell r="Q101">
            <v>11882750000</v>
          </cell>
          <cell r="R101">
            <v>105000000</v>
          </cell>
          <cell r="S101">
            <v>11882750000</v>
          </cell>
          <cell r="X101">
            <v>105000000</v>
          </cell>
          <cell r="Y101">
            <v>9933000000</v>
          </cell>
          <cell r="Z101">
            <v>354.5</v>
          </cell>
        </row>
        <row r="102">
          <cell r="B102" t="str">
            <v>SH2-52</v>
          </cell>
          <cell r="D102">
            <v>52</v>
          </cell>
          <cell r="E102" t="str">
            <v>SH2</v>
          </cell>
          <cell r="G102">
            <v>76</v>
          </cell>
          <cell r="H102" t="str">
            <v>TT-7</v>
          </cell>
          <cell r="I102" t="str">
            <v>1AM</v>
          </cell>
          <cell r="J102">
            <v>94.6</v>
          </cell>
          <cell r="K102">
            <v>69.599999999999994</v>
          </cell>
          <cell r="L102" t="str">
            <v>NB</v>
          </cell>
          <cell r="M102" t="str">
            <v>TB-ĐN</v>
          </cell>
          <cell r="P102">
            <v>105000000</v>
          </cell>
          <cell r="Q102">
            <v>11882750000</v>
          </cell>
          <cell r="S102">
            <v>1949750000</v>
          </cell>
          <cell r="X102">
            <v>105000000</v>
          </cell>
          <cell r="Y102">
            <v>9933000000</v>
          </cell>
          <cell r="Z102">
            <v>354.5</v>
          </cell>
        </row>
        <row r="103">
          <cell r="B103" t="str">
            <v>SH2-52A</v>
          </cell>
          <cell r="C103" t="str">
            <v>TC</v>
          </cell>
          <cell r="D103">
            <v>53</v>
          </cell>
          <cell r="E103" t="str">
            <v>SH2</v>
          </cell>
          <cell r="F103" t="str">
            <v>góc</v>
          </cell>
          <cell r="G103">
            <v>77</v>
          </cell>
          <cell r="H103" t="str">
            <v>TT-7</v>
          </cell>
          <cell r="I103" t="str">
            <v>1CM</v>
          </cell>
          <cell r="J103">
            <v>124.4</v>
          </cell>
          <cell r="K103">
            <v>67.900000000000006</v>
          </cell>
          <cell r="L103" t="str">
            <v>NB</v>
          </cell>
          <cell r="M103" t="str">
            <v>TB-TN-ĐN</v>
          </cell>
          <cell r="P103">
            <v>125000000</v>
          </cell>
          <cell r="Q103">
            <v>17431000000</v>
          </cell>
          <cell r="R103">
            <v>125000000</v>
          </cell>
          <cell r="S103">
            <v>17431000000</v>
          </cell>
          <cell r="T103">
            <v>125562700.96463022</v>
          </cell>
          <cell r="U103">
            <v>17501000000</v>
          </cell>
          <cell r="V103">
            <v>129446083</v>
          </cell>
          <cell r="W103">
            <v>17984092725</v>
          </cell>
          <cell r="X103">
            <v>129446083</v>
          </cell>
          <cell r="Y103">
            <v>16103092725.200001</v>
          </cell>
          <cell r="Z103">
            <v>342</v>
          </cell>
        </row>
        <row r="104">
          <cell r="B104" t="str">
            <v>SH3-01</v>
          </cell>
          <cell r="C104" t="str">
            <v>TC</v>
          </cell>
          <cell r="D104">
            <v>1</v>
          </cell>
          <cell r="E104" t="str">
            <v>SH3</v>
          </cell>
          <cell r="F104" t="str">
            <v>góc</v>
          </cell>
          <cell r="G104">
            <v>90</v>
          </cell>
          <cell r="H104" t="str">
            <v>TT-5</v>
          </cell>
          <cell r="I104" t="str">
            <v>3CA</v>
          </cell>
          <cell r="J104">
            <v>173.4</v>
          </cell>
          <cell r="K104">
            <v>93.8</v>
          </cell>
          <cell r="L104" t="str">
            <v>NB</v>
          </cell>
          <cell r="M104" t="str">
            <v>ĐN-ĐB</v>
          </cell>
          <cell r="N104">
            <v>3.4257247999999997E-2</v>
          </cell>
          <cell r="O104">
            <v>4282156</v>
          </cell>
          <cell r="P104">
            <v>125000000</v>
          </cell>
          <cell r="Q104">
            <v>24198400000</v>
          </cell>
          <cell r="R104">
            <v>125000000</v>
          </cell>
          <cell r="S104">
            <v>24198400000</v>
          </cell>
          <cell r="T104">
            <v>125403690.88811995</v>
          </cell>
          <cell r="U104">
            <v>24268400000</v>
          </cell>
          <cell r="V104">
            <v>129282156</v>
          </cell>
          <cell r="W104">
            <v>24940925850</v>
          </cell>
          <cell r="X104">
            <v>129282156</v>
          </cell>
          <cell r="Y104">
            <v>22417525850.400002</v>
          </cell>
          <cell r="Z104">
            <v>458.8</v>
          </cell>
        </row>
        <row r="105">
          <cell r="B105" t="str">
            <v>SH3-2</v>
          </cell>
          <cell r="D105">
            <v>2</v>
          </cell>
          <cell r="E105" t="str">
            <v>SH3</v>
          </cell>
          <cell r="G105">
            <v>89</v>
          </cell>
          <cell r="H105" t="str">
            <v>TT-5</v>
          </cell>
          <cell r="I105" t="str">
            <v>2M</v>
          </cell>
          <cell r="J105">
            <v>78.7</v>
          </cell>
          <cell r="K105">
            <v>56.2</v>
          </cell>
          <cell r="L105" t="str">
            <v>NB</v>
          </cell>
          <cell r="M105" t="str">
            <v>ĐB</v>
          </cell>
          <cell r="P105">
            <v>94500000</v>
          </cell>
          <cell r="Q105">
            <v>9009050000</v>
          </cell>
          <cell r="S105">
            <v>1571900000</v>
          </cell>
          <cell r="X105">
            <v>94500000</v>
          </cell>
          <cell r="Y105">
            <v>7437150000</v>
          </cell>
          <cell r="Z105">
            <v>285.8</v>
          </cell>
        </row>
        <row r="106">
          <cell r="B106" t="str">
            <v>SH3-03</v>
          </cell>
          <cell r="D106">
            <v>3</v>
          </cell>
          <cell r="E106" t="str">
            <v>SH3</v>
          </cell>
          <cell r="G106">
            <v>88</v>
          </cell>
          <cell r="H106" t="str">
            <v>TT-5</v>
          </cell>
          <cell r="I106">
            <v>2</v>
          </cell>
          <cell r="J106">
            <v>78.7</v>
          </cell>
          <cell r="K106">
            <v>56.2</v>
          </cell>
          <cell r="L106" t="str">
            <v>NB</v>
          </cell>
          <cell r="M106" t="str">
            <v>ĐB</v>
          </cell>
          <cell r="P106">
            <v>94500000</v>
          </cell>
          <cell r="Q106">
            <v>9009050000</v>
          </cell>
          <cell r="R106">
            <v>96428571.428571433</v>
          </cell>
          <cell r="S106">
            <v>9160828571.4285717</v>
          </cell>
          <cell r="X106">
            <v>94500000</v>
          </cell>
          <cell r="Y106">
            <v>7437150000</v>
          </cell>
          <cell r="Z106">
            <v>285.8</v>
          </cell>
        </row>
        <row r="107">
          <cell r="B107" t="str">
            <v>SH3-04</v>
          </cell>
          <cell r="D107">
            <v>4</v>
          </cell>
          <cell r="E107" t="str">
            <v>SH3</v>
          </cell>
          <cell r="G107">
            <v>87</v>
          </cell>
          <cell r="H107" t="str">
            <v>TT-5</v>
          </cell>
          <cell r="I107" t="str">
            <v>2M</v>
          </cell>
          <cell r="J107">
            <v>78.7</v>
          </cell>
          <cell r="K107">
            <v>56.2</v>
          </cell>
          <cell r="L107" t="str">
            <v>NB</v>
          </cell>
          <cell r="M107" t="str">
            <v>ĐB</v>
          </cell>
          <cell r="P107">
            <v>94500000</v>
          </cell>
          <cell r="Q107">
            <v>9009050000</v>
          </cell>
          <cell r="R107">
            <v>96428571.428571433</v>
          </cell>
          <cell r="S107">
            <v>9160828571.4285717</v>
          </cell>
          <cell r="X107">
            <v>96428571.428571433</v>
          </cell>
          <cell r="Y107">
            <v>7588928571.4285717</v>
          </cell>
          <cell r="Z107">
            <v>285.8</v>
          </cell>
        </row>
        <row r="108">
          <cell r="B108" t="str">
            <v>SH3-05</v>
          </cell>
          <cell r="D108">
            <v>5</v>
          </cell>
          <cell r="E108" t="str">
            <v>SH3</v>
          </cell>
          <cell r="G108">
            <v>86</v>
          </cell>
          <cell r="H108" t="str">
            <v>TT-5</v>
          </cell>
          <cell r="I108">
            <v>2</v>
          </cell>
          <cell r="J108">
            <v>78.7</v>
          </cell>
          <cell r="K108">
            <v>56.2</v>
          </cell>
          <cell r="L108" t="str">
            <v>NB</v>
          </cell>
          <cell r="M108" t="str">
            <v>ĐB</v>
          </cell>
          <cell r="P108">
            <v>94500000</v>
          </cell>
          <cell r="Q108">
            <v>9009050000</v>
          </cell>
          <cell r="R108">
            <v>96428571.428571433</v>
          </cell>
          <cell r="S108">
            <v>9160828571.4285717</v>
          </cell>
          <cell r="X108">
            <v>96428571.428571433</v>
          </cell>
          <cell r="Y108">
            <v>7588928571.4285717</v>
          </cell>
          <cell r="Z108">
            <v>285.8</v>
          </cell>
        </row>
        <row r="109">
          <cell r="B109" t="str">
            <v>SH3-06</v>
          </cell>
          <cell r="D109">
            <v>6</v>
          </cell>
          <cell r="E109" t="str">
            <v>SH3</v>
          </cell>
          <cell r="G109">
            <v>85</v>
          </cell>
          <cell r="H109" t="str">
            <v>TT-5</v>
          </cell>
          <cell r="I109" t="str">
            <v>2M</v>
          </cell>
          <cell r="J109">
            <v>78.7</v>
          </cell>
          <cell r="K109">
            <v>56.2</v>
          </cell>
          <cell r="L109" t="str">
            <v>NB</v>
          </cell>
          <cell r="M109" t="str">
            <v>ĐB</v>
          </cell>
          <cell r="P109">
            <v>94500000</v>
          </cell>
          <cell r="Q109">
            <v>9009050000</v>
          </cell>
          <cell r="R109">
            <v>96428571.428571433</v>
          </cell>
          <cell r="S109">
            <v>9160828571.4285717</v>
          </cell>
          <cell r="X109">
            <v>96428571.428571433</v>
          </cell>
          <cell r="Y109">
            <v>7588928571.4285717</v>
          </cell>
          <cell r="Z109">
            <v>285.8</v>
          </cell>
        </row>
        <row r="110">
          <cell r="B110" t="str">
            <v>SH3-07</v>
          </cell>
          <cell r="D110">
            <v>7</v>
          </cell>
          <cell r="E110" t="str">
            <v>SH3</v>
          </cell>
          <cell r="G110">
            <v>84</v>
          </cell>
          <cell r="H110" t="str">
            <v>TT-5</v>
          </cell>
          <cell r="I110">
            <v>2</v>
          </cell>
          <cell r="J110">
            <v>78.7</v>
          </cell>
          <cell r="K110">
            <v>56.2</v>
          </cell>
          <cell r="L110" t="str">
            <v>NB</v>
          </cell>
          <cell r="M110" t="str">
            <v>ĐB</v>
          </cell>
          <cell r="P110">
            <v>94500000</v>
          </cell>
          <cell r="Q110">
            <v>9009050000</v>
          </cell>
          <cell r="R110">
            <v>96428571.428571433</v>
          </cell>
          <cell r="S110">
            <v>9160828571.4285717</v>
          </cell>
          <cell r="T110">
            <v>97402597.402597412</v>
          </cell>
          <cell r="U110">
            <v>9237484415.5844154</v>
          </cell>
          <cell r="V110">
            <v>100415049</v>
          </cell>
          <cell r="W110">
            <v>9474564356</v>
          </cell>
          <cell r="X110">
            <v>97402597.402597412</v>
          </cell>
          <cell r="Y110">
            <v>7665584415.5844164</v>
          </cell>
          <cell r="Z110">
            <v>285.8</v>
          </cell>
        </row>
        <row r="111">
          <cell r="B111" t="str">
            <v>SH3-08</v>
          </cell>
          <cell r="D111">
            <v>8</v>
          </cell>
          <cell r="E111" t="str">
            <v>SH3</v>
          </cell>
          <cell r="G111">
            <v>83</v>
          </cell>
          <cell r="H111" t="str">
            <v>TT-5</v>
          </cell>
          <cell r="I111" t="str">
            <v>2M</v>
          </cell>
          <cell r="J111">
            <v>78.7</v>
          </cell>
          <cell r="K111">
            <v>56.2</v>
          </cell>
          <cell r="L111" t="str">
            <v>NB</v>
          </cell>
          <cell r="M111" t="str">
            <v>ĐB</v>
          </cell>
          <cell r="O111" t="str">
            <v>Thuý</v>
          </cell>
          <cell r="P111">
            <v>94500000</v>
          </cell>
          <cell r="Q111">
            <v>9009050000</v>
          </cell>
          <cell r="R111">
            <v>96428571.428571433</v>
          </cell>
          <cell r="S111">
            <v>9160828571.4285717</v>
          </cell>
          <cell r="X111">
            <v>96428571.428571433</v>
          </cell>
          <cell r="Y111">
            <v>7588928571.4285717</v>
          </cell>
          <cell r="Z111">
            <v>285.8</v>
          </cell>
        </row>
        <row r="112">
          <cell r="B112" t="str">
            <v>SH3-09</v>
          </cell>
          <cell r="D112">
            <v>9</v>
          </cell>
          <cell r="E112" t="str">
            <v>SH3</v>
          </cell>
          <cell r="G112">
            <v>82</v>
          </cell>
          <cell r="H112" t="str">
            <v>TT-5</v>
          </cell>
          <cell r="I112">
            <v>2</v>
          </cell>
          <cell r="J112">
            <v>78.7</v>
          </cell>
          <cell r="K112">
            <v>56.2</v>
          </cell>
          <cell r="L112" t="str">
            <v>NB</v>
          </cell>
          <cell r="M112" t="str">
            <v>ĐB</v>
          </cell>
          <cell r="P112">
            <v>94500000</v>
          </cell>
          <cell r="Q112">
            <v>9009050000</v>
          </cell>
          <cell r="R112">
            <v>96428571.428571433</v>
          </cell>
          <cell r="S112">
            <v>9160828571.4285717</v>
          </cell>
          <cell r="X112">
            <v>96428571.428571433</v>
          </cell>
          <cell r="Y112">
            <v>7588928571.4285717</v>
          </cell>
          <cell r="Z112">
            <v>285.8</v>
          </cell>
        </row>
        <row r="113">
          <cell r="B113" t="str">
            <v>SH3-10</v>
          </cell>
          <cell r="D113">
            <v>10</v>
          </cell>
          <cell r="E113" t="str">
            <v>SH3</v>
          </cell>
          <cell r="G113">
            <v>81</v>
          </cell>
          <cell r="H113" t="str">
            <v>TT-5</v>
          </cell>
          <cell r="I113" t="str">
            <v>2M</v>
          </cell>
          <cell r="J113">
            <v>78.7</v>
          </cell>
          <cell r="K113">
            <v>56.2</v>
          </cell>
          <cell r="L113" t="str">
            <v>NB</v>
          </cell>
          <cell r="M113" t="str">
            <v>ĐB</v>
          </cell>
          <cell r="P113">
            <v>94500000</v>
          </cell>
          <cell r="Q113">
            <v>9009050000</v>
          </cell>
          <cell r="S113">
            <v>1571900000</v>
          </cell>
          <cell r="X113">
            <v>94500000</v>
          </cell>
          <cell r="Y113">
            <v>7437150000</v>
          </cell>
          <cell r="Z113">
            <v>285.8</v>
          </cell>
        </row>
        <row r="114">
          <cell r="B114" t="str">
            <v>SH3-11</v>
          </cell>
          <cell r="D114">
            <v>11</v>
          </cell>
          <cell r="E114" t="str">
            <v>SH3</v>
          </cell>
          <cell r="G114">
            <v>80</v>
          </cell>
          <cell r="H114" t="str">
            <v>TT-5</v>
          </cell>
          <cell r="I114">
            <v>2</v>
          </cell>
          <cell r="J114">
            <v>78.7</v>
          </cell>
          <cell r="K114">
            <v>56.2</v>
          </cell>
          <cell r="L114" t="str">
            <v>NB</v>
          </cell>
          <cell r="M114" t="str">
            <v>ĐB</v>
          </cell>
          <cell r="P114">
            <v>94500000</v>
          </cell>
          <cell r="Q114">
            <v>9009050000</v>
          </cell>
          <cell r="R114">
            <v>96428571.428571433</v>
          </cell>
          <cell r="S114">
            <v>9160828571.4285717</v>
          </cell>
          <cell r="X114">
            <v>94500000</v>
          </cell>
          <cell r="Y114">
            <v>7437150000</v>
          </cell>
          <cell r="Z114">
            <v>285.8</v>
          </cell>
        </row>
        <row r="115">
          <cell r="B115" t="str">
            <v>SH3-12B</v>
          </cell>
          <cell r="C115" t="str">
            <v>TC</v>
          </cell>
          <cell r="D115" t="str">
            <v>12B</v>
          </cell>
          <cell r="E115" t="str">
            <v>SH3</v>
          </cell>
          <cell r="F115" t="str">
            <v>góc</v>
          </cell>
          <cell r="G115">
            <v>78</v>
          </cell>
          <cell r="H115" t="str">
            <v>TT-5</v>
          </cell>
          <cell r="I115" t="str">
            <v>3DM</v>
          </cell>
          <cell r="J115">
            <v>148.5</v>
          </cell>
          <cell r="K115">
            <v>90</v>
          </cell>
          <cell r="L115">
            <v>93</v>
          </cell>
          <cell r="M115" t="str">
            <v>TB-ĐB</v>
          </cell>
          <cell r="N115">
            <v>3.4977491666666666E-2</v>
          </cell>
          <cell r="O115">
            <v>4197299</v>
          </cell>
          <cell r="P115">
            <v>120000000</v>
          </cell>
          <cell r="Q115">
            <v>20260350000</v>
          </cell>
          <cell r="R115">
            <v>120000000</v>
          </cell>
          <cell r="S115">
            <v>20260350000</v>
          </cell>
          <cell r="T115">
            <v>120471380.47138047</v>
          </cell>
          <cell r="U115">
            <v>20330350000</v>
          </cell>
          <cell r="V115">
            <v>124197299</v>
          </cell>
          <cell r="W115">
            <v>20883648902</v>
          </cell>
          <cell r="X115">
            <v>124197299</v>
          </cell>
          <cell r="Y115">
            <v>18443298901.5</v>
          </cell>
          <cell r="Z115">
            <v>443.7</v>
          </cell>
        </row>
        <row r="116">
          <cell r="B116" t="str">
            <v>SH3-12A</v>
          </cell>
          <cell r="C116" t="str">
            <v>TC</v>
          </cell>
          <cell r="D116" t="str">
            <v>12A</v>
          </cell>
          <cell r="E116" t="str">
            <v>SH3</v>
          </cell>
          <cell r="F116" t="str">
            <v>góc</v>
          </cell>
          <cell r="G116">
            <v>79</v>
          </cell>
          <cell r="H116" t="str">
            <v>TT-5</v>
          </cell>
          <cell r="I116" t="str">
            <v>3CM</v>
          </cell>
          <cell r="J116">
            <v>173.8</v>
          </cell>
          <cell r="K116">
            <v>93.8</v>
          </cell>
          <cell r="L116">
            <v>93</v>
          </cell>
          <cell r="M116" t="str">
            <v>TB-TN</v>
          </cell>
          <cell r="N116">
            <v>3.4387991666666666E-2</v>
          </cell>
          <cell r="O116">
            <v>4126559</v>
          </cell>
          <cell r="P116">
            <v>120000000</v>
          </cell>
          <cell r="Q116">
            <v>23379400000</v>
          </cell>
          <cell r="R116">
            <v>120000000</v>
          </cell>
          <cell r="S116">
            <v>23379400000</v>
          </cell>
          <cell r="T116">
            <v>120402761.79516685</v>
          </cell>
          <cell r="U116">
            <v>23449400000</v>
          </cell>
          <cell r="V116">
            <v>124126559</v>
          </cell>
          <cell r="W116">
            <v>24096595954</v>
          </cell>
          <cell r="X116">
            <v>124126559</v>
          </cell>
          <cell r="Y116">
            <v>21573195954.200001</v>
          </cell>
          <cell r="Z116">
            <v>458.8</v>
          </cell>
        </row>
        <row r="117">
          <cell r="B117" t="str">
            <v>SH3-14</v>
          </cell>
          <cell r="C117" t="str">
            <v>Đ2</v>
          </cell>
          <cell r="D117">
            <v>14</v>
          </cell>
          <cell r="E117" t="str">
            <v>SH3</v>
          </cell>
          <cell r="G117">
            <v>101</v>
          </cell>
          <cell r="H117" t="str">
            <v>TT-5</v>
          </cell>
          <cell r="I117" t="str">
            <v>2AM</v>
          </cell>
          <cell r="J117">
            <v>75.599999999999994</v>
          </cell>
          <cell r="K117">
            <v>56.2</v>
          </cell>
          <cell r="L117" t="str">
            <v>NB</v>
          </cell>
          <cell r="M117" t="str">
            <v>TN</v>
          </cell>
          <cell r="P117">
            <v>92000000</v>
          </cell>
          <cell r="Q117">
            <v>8527099999.999999</v>
          </cell>
          <cell r="R117">
            <v>93877551.020408168</v>
          </cell>
          <cell r="S117">
            <v>8669042857.1428566</v>
          </cell>
          <cell r="T117">
            <v>94825809.111523405</v>
          </cell>
          <cell r="U117">
            <v>8740731168.8311691</v>
          </cell>
          <cell r="V117">
            <v>97758566</v>
          </cell>
          <cell r="W117">
            <v>8962447590</v>
          </cell>
          <cell r="X117">
            <v>97758566</v>
          </cell>
          <cell r="Y117">
            <v>7390547589.5999994</v>
          </cell>
          <cell r="Z117">
            <v>285.8</v>
          </cell>
        </row>
        <row r="118">
          <cell r="B118" t="str">
            <v>SH3-15</v>
          </cell>
          <cell r="D118">
            <v>15</v>
          </cell>
          <cell r="E118" t="str">
            <v>SH3</v>
          </cell>
          <cell r="G118">
            <v>100</v>
          </cell>
          <cell r="H118" t="str">
            <v>TT-5</v>
          </cell>
          <cell r="I118" t="str">
            <v>2A</v>
          </cell>
          <cell r="J118">
            <v>75.599999999999994</v>
          </cell>
          <cell r="K118">
            <v>56.2</v>
          </cell>
          <cell r="L118" t="str">
            <v>NB</v>
          </cell>
          <cell r="M118" t="str">
            <v>TN</v>
          </cell>
          <cell r="P118">
            <v>92000000</v>
          </cell>
          <cell r="Q118">
            <v>8527099999.999999</v>
          </cell>
          <cell r="R118">
            <v>93877551.020408168</v>
          </cell>
          <cell r="S118">
            <v>8669042857.1428566</v>
          </cell>
          <cell r="X118">
            <v>93877551.020408168</v>
          </cell>
          <cell r="Y118">
            <v>7097142857.1428566</v>
          </cell>
          <cell r="Z118">
            <v>285.8</v>
          </cell>
        </row>
        <row r="119">
          <cell r="B119" t="str">
            <v>SH3-16</v>
          </cell>
          <cell r="D119">
            <v>16</v>
          </cell>
          <cell r="E119" t="str">
            <v>SH3</v>
          </cell>
          <cell r="G119">
            <v>99</v>
          </cell>
          <cell r="H119" t="str">
            <v>TT-5</v>
          </cell>
          <cell r="I119" t="str">
            <v>2AM</v>
          </cell>
          <cell r="J119">
            <v>75.599999999999994</v>
          </cell>
          <cell r="K119">
            <v>56.2</v>
          </cell>
          <cell r="L119" t="str">
            <v>NB</v>
          </cell>
          <cell r="M119" t="str">
            <v>TN</v>
          </cell>
          <cell r="P119">
            <v>89000000</v>
          </cell>
          <cell r="Q119">
            <v>8300299999.999999</v>
          </cell>
          <cell r="S119">
            <v>1571900000</v>
          </cell>
          <cell r="X119">
            <v>89000000</v>
          </cell>
          <cell r="Y119">
            <v>6728399999.999999</v>
          </cell>
          <cell r="Z119">
            <v>285.8</v>
          </cell>
        </row>
        <row r="120">
          <cell r="B120" t="str">
            <v>SH3-17</v>
          </cell>
          <cell r="D120">
            <v>17</v>
          </cell>
          <cell r="E120" t="str">
            <v>SH3</v>
          </cell>
          <cell r="G120">
            <v>98</v>
          </cell>
          <cell r="H120" t="str">
            <v>TT-5</v>
          </cell>
          <cell r="I120" t="str">
            <v>2A</v>
          </cell>
          <cell r="J120">
            <v>75.599999999999994</v>
          </cell>
          <cell r="K120">
            <v>56.2</v>
          </cell>
          <cell r="L120" t="str">
            <v>NB</v>
          </cell>
          <cell r="M120" t="str">
            <v>TN</v>
          </cell>
          <cell r="P120">
            <v>94000000</v>
          </cell>
          <cell r="Q120">
            <v>8678300000</v>
          </cell>
          <cell r="S120">
            <v>1571900000</v>
          </cell>
          <cell r="X120">
            <v>94000000</v>
          </cell>
          <cell r="Y120">
            <v>7106399999.999999</v>
          </cell>
          <cell r="Z120">
            <v>285.8</v>
          </cell>
        </row>
        <row r="121">
          <cell r="B121" t="str">
            <v>SH3-18</v>
          </cell>
          <cell r="D121">
            <v>18</v>
          </cell>
          <cell r="E121" t="str">
            <v>SH3</v>
          </cell>
          <cell r="G121">
            <v>97</v>
          </cell>
          <cell r="H121" t="str">
            <v>TT-5</v>
          </cell>
          <cell r="I121" t="str">
            <v>2AM</v>
          </cell>
          <cell r="J121">
            <v>75.599999999999994</v>
          </cell>
          <cell r="K121">
            <v>56.2</v>
          </cell>
          <cell r="L121" t="str">
            <v>NB</v>
          </cell>
          <cell r="M121" t="str">
            <v>TN</v>
          </cell>
          <cell r="P121">
            <v>94000000</v>
          </cell>
          <cell r="Q121">
            <v>8678300000</v>
          </cell>
          <cell r="S121">
            <v>1571900000</v>
          </cell>
          <cell r="X121">
            <v>94000000</v>
          </cell>
          <cell r="Y121">
            <v>7106399999.999999</v>
          </cell>
          <cell r="Z121">
            <v>285.8</v>
          </cell>
        </row>
        <row r="122">
          <cell r="B122" t="str">
            <v>SH3-19</v>
          </cell>
          <cell r="D122">
            <v>19</v>
          </cell>
          <cell r="E122" t="str">
            <v>SH3</v>
          </cell>
          <cell r="G122">
            <v>96</v>
          </cell>
          <cell r="H122" t="str">
            <v>TT-5</v>
          </cell>
          <cell r="I122" t="str">
            <v>2A</v>
          </cell>
          <cell r="J122">
            <v>75.599999999999994</v>
          </cell>
          <cell r="K122">
            <v>56.2</v>
          </cell>
          <cell r="L122" t="str">
            <v>NB</v>
          </cell>
          <cell r="M122" t="str">
            <v>TN</v>
          </cell>
          <cell r="P122">
            <v>94000000</v>
          </cell>
          <cell r="Q122">
            <v>8678300000</v>
          </cell>
          <cell r="R122">
            <v>95918367.346938774</v>
          </cell>
          <cell r="S122">
            <v>8823328571.4285698</v>
          </cell>
          <cell r="X122">
            <v>94000000</v>
          </cell>
          <cell r="Y122">
            <v>7106399999.999999</v>
          </cell>
          <cell r="Z122">
            <v>285.8</v>
          </cell>
        </row>
        <row r="123">
          <cell r="B123" t="str">
            <v>SH3-20</v>
          </cell>
          <cell r="D123">
            <v>20</v>
          </cell>
          <cell r="E123" t="str">
            <v>SH3</v>
          </cell>
          <cell r="G123">
            <v>95</v>
          </cell>
          <cell r="H123" t="str">
            <v>TT-5</v>
          </cell>
          <cell r="I123" t="str">
            <v>2AM</v>
          </cell>
          <cell r="J123">
            <v>75.599999999999994</v>
          </cell>
          <cell r="K123">
            <v>56.2</v>
          </cell>
          <cell r="L123" t="str">
            <v>NB</v>
          </cell>
          <cell r="M123" t="str">
            <v>TN</v>
          </cell>
          <cell r="P123">
            <v>94000000</v>
          </cell>
          <cell r="Q123">
            <v>8678300000</v>
          </cell>
          <cell r="S123">
            <v>1571900000</v>
          </cell>
          <cell r="X123">
            <v>94000000</v>
          </cell>
          <cell r="Y123">
            <v>7106399999.999999</v>
          </cell>
          <cell r="Z123">
            <v>285.8</v>
          </cell>
        </row>
        <row r="124">
          <cell r="B124" t="str">
            <v>SH3-21</v>
          </cell>
          <cell r="D124">
            <v>21</v>
          </cell>
          <cell r="E124" t="str">
            <v>SH3</v>
          </cell>
          <cell r="G124">
            <v>94</v>
          </cell>
          <cell r="H124" t="str">
            <v>TT-5</v>
          </cell>
          <cell r="I124" t="str">
            <v>2A</v>
          </cell>
          <cell r="J124">
            <v>75.599999999999994</v>
          </cell>
          <cell r="K124">
            <v>56.2</v>
          </cell>
          <cell r="L124" t="str">
            <v>NB</v>
          </cell>
          <cell r="M124" t="str">
            <v>TN</v>
          </cell>
          <cell r="P124">
            <v>89000000</v>
          </cell>
          <cell r="Q124">
            <v>8300299999.999999</v>
          </cell>
          <cell r="S124">
            <v>1571900000</v>
          </cell>
          <cell r="X124">
            <v>89000000</v>
          </cell>
          <cell r="Y124">
            <v>6728399999.999999</v>
          </cell>
          <cell r="Z124">
            <v>285.8</v>
          </cell>
        </row>
        <row r="125">
          <cell r="B125" t="str">
            <v>SH3-22</v>
          </cell>
          <cell r="D125">
            <v>22</v>
          </cell>
          <cell r="E125" t="str">
            <v>SH3</v>
          </cell>
          <cell r="G125">
            <v>93</v>
          </cell>
          <cell r="H125" t="str">
            <v>TT-5</v>
          </cell>
          <cell r="I125" t="str">
            <v>2AM</v>
          </cell>
          <cell r="J125">
            <v>75.599999999999994</v>
          </cell>
          <cell r="K125">
            <v>56.2</v>
          </cell>
          <cell r="L125" t="str">
            <v>NB</v>
          </cell>
          <cell r="M125" t="str">
            <v>TN</v>
          </cell>
          <cell r="P125">
            <v>92000000</v>
          </cell>
          <cell r="Q125">
            <v>8527099999.999999</v>
          </cell>
          <cell r="R125">
            <v>93877551.020408168</v>
          </cell>
          <cell r="S125">
            <v>8669042857.1428566</v>
          </cell>
          <cell r="X125">
            <v>92000000</v>
          </cell>
          <cell r="Y125">
            <v>6955199999.999999</v>
          </cell>
          <cell r="Z125">
            <v>285.8</v>
          </cell>
        </row>
        <row r="126">
          <cell r="B126" t="str">
            <v>SH3-23</v>
          </cell>
          <cell r="C126" t="str">
            <v>Đ2</v>
          </cell>
          <cell r="D126">
            <v>23</v>
          </cell>
          <cell r="E126" t="str">
            <v>SH3</v>
          </cell>
          <cell r="G126">
            <v>92</v>
          </cell>
          <cell r="H126" t="str">
            <v>TT-5</v>
          </cell>
          <cell r="I126" t="str">
            <v>2A</v>
          </cell>
          <cell r="J126">
            <v>75.599999999999994</v>
          </cell>
          <cell r="K126">
            <v>56.2</v>
          </cell>
          <cell r="L126" t="str">
            <v>NB</v>
          </cell>
          <cell r="M126" t="str">
            <v>TN</v>
          </cell>
          <cell r="P126">
            <v>92000000</v>
          </cell>
          <cell r="Q126">
            <v>8527099999.999999</v>
          </cell>
          <cell r="R126">
            <v>93877551.020408168</v>
          </cell>
          <cell r="S126">
            <v>8669042857.1428566</v>
          </cell>
          <cell r="T126">
            <v>94825809.111523405</v>
          </cell>
          <cell r="U126">
            <v>8740731168.8311691</v>
          </cell>
          <cell r="V126">
            <v>97758566.094354033</v>
          </cell>
          <cell r="W126">
            <v>8962447597</v>
          </cell>
          <cell r="X126">
            <v>94825809.111523405</v>
          </cell>
          <cell r="Y126">
            <v>7168831168.8311691</v>
          </cell>
          <cell r="Z126">
            <v>285.8</v>
          </cell>
        </row>
        <row r="127">
          <cell r="B127" t="str">
            <v>SH3-24</v>
          </cell>
          <cell r="C127" t="str">
            <v>Đ2</v>
          </cell>
          <cell r="D127">
            <v>24</v>
          </cell>
          <cell r="E127" t="str">
            <v>SH3</v>
          </cell>
          <cell r="F127" t="str">
            <v>góc</v>
          </cell>
          <cell r="G127">
            <v>91</v>
          </cell>
          <cell r="H127" t="str">
            <v>TT-5</v>
          </cell>
          <cell r="I127" t="str">
            <v>3DA</v>
          </cell>
          <cell r="J127">
            <v>147.19999999999999</v>
          </cell>
          <cell r="K127">
            <v>90</v>
          </cell>
          <cell r="L127" t="str">
            <v>NB</v>
          </cell>
          <cell r="M127" t="str">
            <v>ĐN-TN</v>
          </cell>
          <cell r="P127">
            <v>125500000</v>
          </cell>
          <cell r="Q127">
            <v>20913950000</v>
          </cell>
          <cell r="R127">
            <v>125500000</v>
          </cell>
          <cell r="S127">
            <v>20913950000</v>
          </cell>
          <cell r="T127">
            <v>125975543.47826087</v>
          </cell>
          <cell r="U127">
            <v>20983950000</v>
          </cell>
          <cell r="V127">
            <v>129871694.30748545</v>
          </cell>
          <cell r="W127">
            <v>21557463402</v>
          </cell>
          <cell r="X127">
            <v>125975543.47826087</v>
          </cell>
          <cell r="Y127">
            <v>18543600000</v>
          </cell>
          <cell r="Z127">
            <v>443.7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view="pageBreakPreview" zoomScale="70" zoomScaleNormal="80" zoomScaleSheetLayoutView="70" workbookViewId="0">
      <selection activeCell="E14" sqref="E14"/>
    </sheetView>
  </sheetViews>
  <sheetFormatPr defaultColWidth="8.125" defaultRowHeight="15"/>
  <cols>
    <col min="1" max="1" width="7" style="11" customWidth="1"/>
    <col min="2" max="2" width="31.875" style="11" customWidth="1"/>
    <col min="3" max="3" width="17.125" style="27" customWidth="1"/>
    <col min="4" max="4" width="13.625" style="27" customWidth="1"/>
    <col min="5" max="5" width="19.125" style="27" customWidth="1"/>
    <col min="6" max="6" width="29.875" style="11" customWidth="1"/>
    <col min="7" max="7" width="23.5" style="11" customWidth="1"/>
    <col min="8" max="10" width="12.625" style="11" customWidth="1"/>
    <col min="11" max="11" width="13.25" style="11" bestFit="1" customWidth="1"/>
    <col min="12" max="13" width="12.625" style="11" customWidth="1"/>
    <col min="14" max="14" width="14" style="11" customWidth="1"/>
    <col min="15" max="15" width="10.5" style="11" bestFit="1" customWidth="1"/>
    <col min="16" max="16" width="5.875" style="11" customWidth="1"/>
    <col min="17" max="17" width="12.75" style="11" bestFit="1" customWidth="1"/>
    <col min="18" max="18" width="6.25" style="11" customWidth="1"/>
    <col min="19" max="16384" width="8.125" style="11"/>
  </cols>
  <sheetData>
    <row r="1" spans="1:11" s="6" customFormat="1" ht="25.5" customHeight="1">
      <c r="A1" s="82" t="s">
        <v>21</v>
      </c>
      <c r="B1" s="82"/>
      <c r="C1" s="82"/>
      <c r="D1" s="82"/>
      <c r="E1" s="82"/>
      <c r="F1" s="82"/>
    </row>
    <row r="2" spans="1:11" s="6" customFormat="1" ht="6.75" customHeight="1">
      <c r="A2" s="83"/>
      <c r="B2" s="83"/>
      <c r="C2" s="83"/>
      <c r="D2" s="83"/>
      <c r="E2" s="83"/>
      <c r="F2" s="83"/>
    </row>
    <row r="3" spans="1:11" ht="21.75" customHeight="1">
      <c r="A3" s="7" t="s">
        <v>15</v>
      </c>
      <c r="B3" s="8" t="s">
        <v>22</v>
      </c>
      <c r="C3" s="8" t="s">
        <v>23</v>
      </c>
      <c r="D3" s="9" t="s">
        <v>24</v>
      </c>
      <c r="E3" s="9" t="s">
        <v>25</v>
      </c>
      <c r="F3" s="10"/>
    </row>
    <row r="4" spans="1:11" s="16" customFormat="1" ht="15" customHeight="1">
      <c r="A4" s="12">
        <v>1</v>
      </c>
      <c r="B4" s="13" t="s">
        <v>26</v>
      </c>
      <c r="C4" s="92" t="s">
        <v>56</v>
      </c>
      <c r="D4" s="76">
        <f>VLOOKUP(C4,'Bảng giá'!$B$4:$C$19,2,0)</f>
        <v>0</v>
      </c>
      <c r="E4" s="14"/>
      <c r="F4" s="15"/>
    </row>
    <row r="5" spans="1:11" s="16" customFormat="1" ht="17.25" customHeight="1">
      <c r="A5" s="12">
        <v>2</v>
      </c>
      <c r="B5" s="13" t="s">
        <v>37</v>
      </c>
      <c r="C5" s="12">
        <f>VLOOKUP(C4,'Bảng giá'!$B$4:$D$19,3,0)</f>
        <v>173.4</v>
      </c>
      <c r="D5" s="9"/>
      <c r="E5" s="14"/>
      <c r="F5" s="15"/>
    </row>
    <row r="6" spans="1:11" s="16" customFormat="1" ht="17.25" customHeight="1">
      <c r="A6" s="12">
        <v>3</v>
      </c>
      <c r="B6" s="17" t="s">
        <v>27</v>
      </c>
      <c r="C6" s="18">
        <f>VLOOKUP(C4,'Bảng giá'!$B$4:$E$19,4,0)</f>
        <v>458.8</v>
      </c>
      <c r="D6" s="18"/>
      <c r="E6" s="19"/>
      <c r="F6" s="15"/>
    </row>
    <row r="7" spans="1:11" s="16" customFormat="1" ht="24.75" customHeight="1">
      <c r="A7" s="12">
        <v>4</v>
      </c>
      <c r="B7" s="20" t="s">
        <v>38</v>
      </c>
      <c r="C7" s="21">
        <f>VLOOKUP(C4,'Bảng giá'!$B$4:$J$19,9,0)</f>
        <v>24940925850.400002</v>
      </c>
      <c r="D7" s="18"/>
      <c r="E7" s="22"/>
      <c r="F7" s="15"/>
    </row>
    <row r="8" spans="1:11" s="16" customFormat="1" ht="21" customHeight="1">
      <c r="A8" s="12">
        <v>5</v>
      </c>
      <c r="B8" s="20" t="s">
        <v>39</v>
      </c>
      <c r="C8" s="21">
        <f>VLOOKUP(C4,'Bảng giá'!$B$4:$G$19,6,0)</f>
        <v>22417525850.400002</v>
      </c>
      <c r="D8" s="18"/>
      <c r="E8" s="22"/>
      <c r="F8" s="15"/>
    </row>
    <row r="9" spans="1:11" ht="30.75" customHeight="1">
      <c r="A9" s="12">
        <v>6</v>
      </c>
      <c r="B9" s="17" t="s">
        <v>54</v>
      </c>
      <c r="C9" s="23"/>
      <c r="D9" s="24"/>
      <c r="E9" s="25">
        <f>IF(D4="Đức Giang",800000000,IF(OR(C4="SH1-17",C4="SH1-14"),700000000,450000000))</f>
        <v>450000000</v>
      </c>
      <c r="F9" s="26"/>
    </row>
    <row r="10" spans="1:11" ht="24.75" customHeight="1">
      <c r="A10" s="12">
        <v>7</v>
      </c>
      <c r="B10" s="17" t="s">
        <v>40</v>
      </c>
      <c r="C10" s="23" t="s">
        <v>59</v>
      </c>
      <c r="D10" s="28">
        <f>IF(C10="Không vay",11.5%,0)</f>
        <v>0</v>
      </c>
      <c r="E10" s="93">
        <f>D10*(C7-E9)</f>
        <v>0</v>
      </c>
      <c r="F10" s="15"/>
      <c r="H10" s="74"/>
      <c r="I10" s="74"/>
      <c r="J10" s="74"/>
      <c r="K10" s="75"/>
    </row>
    <row r="11" spans="1:11" ht="21" hidden="1" customHeight="1">
      <c r="A11" s="12">
        <v>8</v>
      </c>
      <c r="B11" s="17" t="s">
        <v>55</v>
      </c>
      <c r="C11" s="23"/>
      <c r="D11" s="28"/>
      <c r="E11" s="25">
        <f>(C7-E9-E10)*D11</f>
        <v>0</v>
      </c>
      <c r="F11" s="73"/>
      <c r="G11" s="74"/>
      <c r="H11" s="37"/>
      <c r="I11" s="37"/>
      <c r="J11" s="37"/>
      <c r="K11" s="39"/>
    </row>
    <row r="12" spans="1:11" ht="48" customHeight="1">
      <c r="A12" s="12">
        <v>9</v>
      </c>
      <c r="B12" s="54" t="s">
        <v>45</v>
      </c>
      <c r="C12" s="55"/>
      <c r="D12" s="68">
        <v>1</v>
      </c>
      <c r="E12" s="29">
        <f>C7-E9-E10-E11</f>
        <v>24490925850.400002</v>
      </c>
      <c r="F12" s="30"/>
      <c r="H12" s="74"/>
    </row>
    <row r="13" spans="1:11" ht="29.25" customHeight="1">
      <c r="A13" s="12">
        <v>10</v>
      </c>
      <c r="B13" s="57" t="s">
        <v>47</v>
      </c>
      <c r="C13" s="23"/>
      <c r="D13" s="67">
        <f>E13/E12</f>
        <v>0.98499999999999999</v>
      </c>
      <c r="E13" s="58">
        <f>E12*98.5%</f>
        <v>24123561962.644001</v>
      </c>
      <c r="F13" s="30"/>
      <c r="H13" s="36"/>
      <c r="J13" s="36"/>
      <c r="K13" s="39"/>
    </row>
    <row r="14" spans="1:11" ht="23.25" customHeight="1">
      <c r="A14" s="12">
        <v>11</v>
      </c>
      <c r="B14" s="57" t="s">
        <v>43</v>
      </c>
      <c r="C14" s="23"/>
      <c r="D14" s="67">
        <f>E14/E12</f>
        <v>1.500000000000002E-2</v>
      </c>
      <c r="E14" s="58">
        <f>E12-E13</f>
        <v>367363887.75600052</v>
      </c>
      <c r="F14" s="30"/>
    </row>
    <row r="15" spans="1:11" ht="21.75" customHeight="1">
      <c r="A15" s="12">
        <v>12</v>
      </c>
      <c r="B15" s="57" t="s">
        <v>48</v>
      </c>
      <c r="C15" s="23"/>
      <c r="D15" s="67">
        <f>E15/E12</f>
        <v>0.93499999999999994</v>
      </c>
      <c r="E15" s="58">
        <f>E16-E14</f>
        <v>22899015670.124001</v>
      </c>
      <c r="F15" s="30"/>
      <c r="J15" s="36"/>
    </row>
    <row r="16" spans="1:11" ht="47.25" customHeight="1">
      <c r="A16" s="12">
        <v>13</v>
      </c>
      <c r="B16" s="54" t="s">
        <v>49</v>
      </c>
      <c r="C16" s="23"/>
      <c r="D16" s="66">
        <f>E16/E12</f>
        <v>0.95</v>
      </c>
      <c r="E16" s="56">
        <f>E12*95%</f>
        <v>23266379557.880001</v>
      </c>
      <c r="F16" s="85">
        <f>E16+E17</f>
        <v>24490925850.400002</v>
      </c>
    </row>
    <row r="17" spans="1:10" ht="36.75" customHeight="1">
      <c r="A17" s="12">
        <v>14</v>
      </c>
      <c r="B17" s="54" t="s">
        <v>44</v>
      </c>
      <c r="C17" s="23"/>
      <c r="D17" s="66">
        <f>E17/E12</f>
        <v>5.0000000000000017E-2</v>
      </c>
      <c r="E17" s="56">
        <f>E13-E15</f>
        <v>1224546292.5200005</v>
      </c>
      <c r="F17" s="85"/>
      <c r="G17" s="36"/>
    </row>
    <row r="18" spans="1:10" ht="14.25" customHeight="1">
      <c r="A18" s="59"/>
      <c r="B18" s="60"/>
      <c r="C18" s="61"/>
      <c r="D18" s="61"/>
      <c r="E18" s="62"/>
      <c r="F18" s="63"/>
    </row>
    <row r="19" spans="1:10" ht="24" customHeight="1">
      <c r="A19" s="9" t="s">
        <v>15</v>
      </c>
      <c r="B19" s="9" t="s">
        <v>28</v>
      </c>
      <c r="C19" s="9"/>
      <c r="D19" s="9" t="s">
        <v>29</v>
      </c>
      <c r="E19" s="9" t="s">
        <v>30</v>
      </c>
      <c r="F19" s="9" t="s">
        <v>31</v>
      </c>
      <c r="G19" s="64"/>
    </row>
    <row r="20" spans="1:10" ht="30.75" customHeight="1">
      <c r="A20" s="18">
        <v>1</v>
      </c>
      <c r="B20" s="13" t="s">
        <v>32</v>
      </c>
      <c r="C20" s="24"/>
      <c r="D20" s="24">
        <v>0.3</v>
      </c>
      <c r="E20" s="31">
        <f>ROUND(D20*E12,0)</f>
        <v>7347277755</v>
      </c>
      <c r="F20" s="32" t="s">
        <v>50</v>
      </c>
      <c r="G20" s="86" t="s">
        <v>53</v>
      </c>
    </row>
    <row r="21" spans="1:10" ht="30.75" customHeight="1">
      <c r="A21" s="18">
        <v>2</v>
      </c>
      <c r="B21" s="13" t="s">
        <v>33</v>
      </c>
      <c r="C21" s="24"/>
      <c r="D21" s="24">
        <v>0.65</v>
      </c>
      <c r="E21" s="31">
        <f>ROUND(D21*E12,0)</f>
        <v>15919101803</v>
      </c>
      <c r="F21" s="32" t="s">
        <v>51</v>
      </c>
      <c r="G21" s="86"/>
      <c r="J21" s="11">
        <f>50*6/12*10%</f>
        <v>2.5</v>
      </c>
    </row>
    <row r="22" spans="1:10" ht="33.75" customHeight="1">
      <c r="A22" s="53">
        <v>3</v>
      </c>
      <c r="B22" s="52" t="s">
        <v>34</v>
      </c>
      <c r="C22" s="24"/>
      <c r="D22" s="24">
        <v>0.05</v>
      </c>
      <c r="E22" s="31">
        <f>ROUND(D22*E12,0)</f>
        <v>1224546293</v>
      </c>
      <c r="F22" s="32" t="s">
        <v>52</v>
      </c>
      <c r="G22" s="65" t="s">
        <v>46</v>
      </c>
    </row>
    <row r="23" spans="1:10" ht="27.75" customHeight="1">
      <c r="A23" s="84" t="s">
        <v>35</v>
      </c>
      <c r="B23" s="84"/>
      <c r="C23" s="33"/>
      <c r="D23" s="33">
        <f>SUM(D20:D22)</f>
        <v>1</v>
      </c>
      <c r="E23" s="34">
        <f>SUM(E20:E22)</f>
        <v>24490925851</v>
      </c>
      <c r="F23" s="32"/>
      <c r="G23" s="64"/>
    </row>
    <row r="26" spans="1:10" ht="28.5" customHeight="1">
      <c r="B26" s="69"/>
      <c r="C26" s="70"/>
      <c r="D26" s="81" t="s">
        <v>36</v>
      </c>
      <c r="E26" s="81"/>
      <c r="F26" s="81"/>
    </row>
    <row r="27" spans="1:10">
      <c r="B27" s="69"/>
      <c r="C27" s="71"/>
      <c r="D27" s="35"/>
      <c r="E27" s="35"/>
      <c r="F27" s="79"/>
    </row>
    <row r="28" spans="1:10">
      <c r="B28" s="69"/>
      <c r="C28" s="72"/>
      <c r="E28" s="77"/>
      <c r="F28" s="36"/>
    </row>
    <row r="30" spans="1:10">
      <c r="D30" s="42"/>
      <c r="E30" s="78"/>
      <c r="F30" s="37"/>
    </row>
    <row r="31" spans="1:10">
      <c r="E31" s="51"/>
      <c r="F31" s="36"/>
    </row>
    <row r="32" spans="1:10">
      <c r="D32" s="40"/>
      <c r="E32" s="41"/>
      <c r="F32" s="41"/>
    </row>
    <row r="33" spans="5:13">
      <c r="E33" s="78"/>
      <c r="F33" s="36"/>
      <c r="G33" s="36"/>
      <c r="H33" s="37"/>
      <c r="I33" s="37"/>
      <c r="J33" s="37"/>
      <c r="K33" s="37"/>
      <c r="L33" s="37"/>
      <c r="M33" s="37"/>
    </row>
    <row r="34" spans="5:13">
      <c r="E34" s="42"/>
      <c r="F34" s="36"/>
    </row>
    <row r="35" spans="5:13">
      <c r="F35" s="36"/>
    </row>
    <row r="36" spans="5:13">
      <c r="F36" s="36"/>
    </row>
    <row r="37" spans="5:13">
      <c r="F37" s="39"/>
    </row>
    <row r="38" spans="5:13">
      <c r="F38" s="38"/>
    </row>
    <row r="42" spans="5:13">
      <c r="F42" s="36"/>
    </row>
    <row r="43" spans="5:13">
      <c r="F43" s="38"/>
    </row>
    <row r="50" spans="5:18"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5:18">
      <c r="E51" s="44"/>
      <c r="F51" s="44"/>
      <c r="G51" s="45"/>
      <c r="H51" s="49"/>
      <c r="I51" s="45"/>
      <c r="J51" s="87"/>
      <c r="K51" s="87"/>
      <c r="L51" s="87"/>
      <c r="M51" s="87"/>
      <c r="N51" s="45"/>
      <c r="O51" s="87"/>
      <c r="P51" s="87"/>
      <c r="Q51" s="87"/>
      <c r="R51" s="87"/>
    </row>
    <row r="52" spans="5:18">
      <c r="E52" s="43"/>
      <c r="F52" s="43"/>
      <c r="G52" s="46"/>
      <c r="H52" s="50"/>
      <c r="I52" s="47"/>
      <c r="J52" s="47"/>
      <c r="K52" s="48"/>
      <c r="L52" s="47"/>
      <c r="M52" s="48"/>
      <c r="N52" s="46"/>
      <c r="O52" s="46"/>
      <c r="P52" s="48"/>
      <c r="Q52" s="46"/>
      <c r="R52" s="48"/>
    </row>
  </sheetData>
  <mergeCells count="12">
    <mergeCell ref="G20:G21"/>
    <mergeCell ref="O51:P51"/>
    <mergeCell ref="Q51:R51"/>
    <mergeCell ref="J51:K51"/>
    <mergeCell ref="L51:M51"/>
    <mergeCell ref="I50:M50"/>
    <mergeCell ref="N50:R50"/>
    <mergeCell ref="D26:F26"/>
    <mergeCell ref="A1:F1"/>
    <mergeCell ref="A2:F2"/>
    <mergeCell ref="A23:B23"/>
    <mergeCell ref="F16:F17"/>
  </mergeCells>
  <pageMargins left="0.7" right="0.7" top="0.75" bottom="0.75" header="0.3" footer="0.3"/>
  <pageSetup scale="5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C11</xm:sqref>
        </x14:dataValidation>
        <x14:dataValidation type="list" allowBlank="1" showInputMessage="1" showErrorMessage="1">
          <x14:formula1>
            <xm:f>Sheet1!$B$2:$B$4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M13" sqref="M13"/>
    </sheetView>
  </sheetViews>
  <sheetFormatPr defaultRowHeight="15.75"/>
  <cols>
    <col min="3" max="3" width="9" customWidth="1"/>
    <col min="4" max="4" width="12" bestFit="1" customWidth="1"/>
    <col min="6" max="6" width="19.75" customWidth="1"/>
    <col min="7" max="7" width="17.375" bestFit="1" customWidth="1"/>
    <col min="8" max="8" width="12.625" customWidth="1"/>
    <col min="9" max="9" width="16.25" customWidth="1"/>
    <col min="10" max="11" width="17.375" bestFit="1" customWidth="1"/>
    <col min="12" max="12" width="11.75" bestFit="1" customWidth="1"/>
  </cols>
  <sheetData>
    <row r="1" spans="1:12" ht="39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2" ht="2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45" customHeight="1">
      <c r="A3" s="4" t="s">
        <v>15</v>
      </c>
      <c r="B3" s="4" t="s">
        <v>0</v>
      </c>
      <c r="C3" s="4" t="s">
        <v>20</v>
      </c>
      <c r="D3" s="4" t="s">
        <v>17</v>
      </c>
      <c r="E3" s="4" t="s">
        <v>16</v>
      </c>
      <c r="F3" s="5" t="s">
        <v>1</v>
      </c>
      <c r="G3" s="4" t="s">
        <v>18</v>
      </c>
      <c r="H3" s="4" t="s">
        <v>2</v>
      </c>
      <c r="I3" s="4" t="s">
        <v>3</v>
      </c>
      <c r="J3" s="4" t="s">
        <v>19</v>
      </c>
    </row>
    <row r="4" spans="1:12">
      <c r="A4" s="1">
        <v>1</v>
      </c>
      <c r="B4" s="92" t="s">
        <v>4</v>
      </c>
      <c r="C4" s="2"/>
      <c r="D4" s="2">
        <f>VLOOKUP(B4,'[1]BG 25.12.2019'!$B$27:$J$127,9,0)</f>
        <v>146.4</v>
      </c>
      <c r="E4" s="2">
        <f>VLOOKUP(B4,'[1]BG 25.12.2019'!$B$27:$Z$127,25,0)</f>
        <v>443.7</v>
      </c>
      <c r="F4" s="3">
        <f>VLOOKUP(B4,'[1]BG 25.12.2019'!$B$27:$X$127,23,0)</f>
        <v>130715393</v>
      </c>
      <c r="G4" s="80">
        <f>D4*F4</f>
        <v>19136733535.200001</v>
      </c>
      <c r="H4" s="3">
        <v>5500000</v>
      </c>
      <c r="I4" s="3">
        <f t="shared" ref="I4" si="0">E4*H4</f>
        <v>2440350000</v>
      </c>
      <c r="J4" s="3">
        <f t="shared" ref="J4" si="1">G4+I4</f>
        <v>21577083535.200001</v>
      </c>
      <c r="K4" s="94"/>
      <c r="L4" s="91"/>
    </row>
    <row r="5" spans="1:12">
      <c r="A5" s="1">
        <v>2</v>
      </c>
      <c r="B5" s="92" t="s">
        <v>5</v>
      </c>
      <c r="C5" s="2"/>
      <c r="D5" s="2">
        <f>VLOOKUP(B5,'[1]BG 25.12.2019'!$B$27:$J$127,9,0)</f>
        <v>75.099999999999994</v>
      </c>
      <c r="E5" s="2">
        <f>VLOOKUP(B5,'[1]BG 25.12.2019'!$B$27:$Z$127,25,0)</f>
        <v>285.8</v>
      </c>
      <c r="F5" s="3">
        <f>VLOOKUP(B5,'[1]BG 25.12.2019'!$B$27:$X$127,23,0)</f>
        <v>100845679</v>
      </c>
      <c r="G5" s="80">
        <f t="shared" ref="G5:G19" si="2">D5*F5</f>
        <v>7573510492.8999996</v>
      </c>
      <c r="H5" s="3">
        <v>5500000</v>
      </c>
      <c r="I5" s="3">
        <f t="shared" ref="I5:I19" si="3">E5*H5</f>
        <v>1571900000</v>
      </c>
      <c r="J5" s="3">
        <f t="shared" ref="J5:J19" si="4">G5+I5</f>
        <v>9145410492.8999996</v>
      </c>
      <c r="K5" s="94"/>
      <c r="L5" s="91"/>
    </row>
    <row r="6" spans="1:12">
      <c r="A6" s="1">
        <v>3</v>
      </c>
      <c r="B6" s="92" t="s">
        <v>60</v>
      </c>
      <c r="C6" s="2"/>
      <c r="D6" s="2">
        <f>VLOOKUP(B6,'[1]BG 25.12.2019'!$B$27:$J$127,9,0)</f>
        <v>75.8</v>
      </c>
      <c r="E6" s="2">
        <f>VLOOKUP(B6,'[1]BG 25.12.2019'!$B$27:$Z$127,25,0)</f>
        <v>285.8</v>
      </c>
      <c r="F6" s="3">
        <f>VLOOKUP(B6,'[1]BG 25.12.2019'!$B$27:$X$127,23,0)</f>
        <v>103037976</v>
      </c>
      <c r="G6" s="80">
        <f t="shared" si="2"/>
        <v>7810278580.7999992</v>
      </c>
      <c r="H6" s="3">
        <v>5500000</v>
      </c>
      <c r="I6" s="3">
        <f t="shared" si="3"/>
        <v>1571900000</v>
      </c>
      <c r="J6" s="3">
        <f t="shared" si="4"/>
        <v>9382178580.7999992</v>
      </c>
      <c r="K6" s="94"/>
      <c r="L6" s="91"/>
    </row>
    <row r="7" spans="1:12">
      <c r="A7" s="1">
        <v>4</v>
      </c>
      <c r="B7" s="92" t="s">
        <v>42</v>
      </c>
      <c r="C7" s="2"/>
      <c r="D7" s="2">
        <f>VLOOKUP(B7,'[1]BG 25.12.2019'!$B$27:$J$127,9,0)</f>
        <v>142.4</v>
      </c>
      <c r="E7" s="2">
        <f>VLOOKUP(B7,'[1]BG 25.12.2019'!$B$27:$Z$127,25,0)</f>
        <v>408.4</v>
      </c>
      <c r="F7" s="3">
        <f>VLOOKUP(B7,'[1]BG 25.12.2019'!$B$27:$X$127,23,0)</f>
        <v>136155176</v>
      </c>
      <c r="G7" s="80">
        <f t="shared" si="2"/>
        <v>19388497062.400002</v>
      </c>
      <c r="H7" s="3">
        <v>5500000</v>
      </c>
      <c r="I7" s="3">
        <f t="shared" si="3"/>
        <v>2246200000</v>
      </c>
      <c r="J7" s="3">
        <f t="shared" si="4"/>
        <v>21634697062.400002</v>
      </c>
      <c r="K7" s="94"/>
      <c r="L7" s="91"/>
    </row>
    <row r="8" spans="1:12">
      <c r="A8" s="1">
        <v>5</v>
      </c>
      <c r="B8" s="92" t="s">
        <v>6</v>
      </c>
      <c r="C8" s="2" t="s">
        <v>61</v>
      </c>
      <c r="D8" s="2">
        <f>VLOOKUP(B8,'[1]BG 25.12.2019'!$B$27:$J$127,9,0)</f>
        <v>94.6</v>
      </c>
      <c r="E8" s="2">
        <f>VLOOKUP(B8,'[1]BG 25.12.2019'!$B$27:$Z$127,25,0)</f>
        <v>354.5</v>
      </c>
      <c r="F8" s="3">
        <f>VLOOKUP(B8,'[1]BG 25.12.2019'!$B$27:$X$127,23,0)</f>
        <v>125747269</v>
      </c>
      <c r="G8" s="80">
        <f t="shared" si="2"/>
        <v>11895691647.4</v>
      </c>
      <c r="H8" s="3">
        <v>5500000</v>
      </c>
      <c r="I8" s="3">
        <f t="shared" si="3"/>
        <v>1949750000</v>
      </c>
      <c r="J8" s="3">
        <f t="shared" si="4"/>
        <v>13845441647.4</v>
      </c>
      <c r="K8" s="94"/>
      <c r="L8" s="91"/>
    </row>
    <row r="9" spans="1:12">
      <c r="A9" s="1">
        <v>6</v>
      </c>
      <c r="B9" s="92" t="s">
        <v>7</v>
      </c>
      <c r="C9" s="2" t="s">
        <v>61</v>
      </c>
      <c r="D9" s="2">
        <f>VLOOKUP(B9,'[1]BG 25.12.2019'!$B$27:$J$127,9,0)</f>
        <v>94.6</v>
      </c>
      <c r="E9" s="2">
        <f>VLOOKUP(B9,'[1]BG 25.12.2019'!$B$27:$Z$127,25,0)</f>
        <v>354.5</v>
      </c>
      <c r="F9" s="3">
        <f>VLOOKUP(B9,'[1]BG 25.12.2019'!$B$27:$X$127,23,0)</f>
        <v>125747269</v>
      </c>
      <c r="G9" s="80">
        <f t="shared" si="2"/>
        <v>11895691647.4</v>
      </c>
      <c r="H9" s="3">
        <v>5500000</v>
      </c>
      <c r="I9" s="3">
        <f t="shared" si="3"/>
        <v>1949750000</v>
      </c>
      <c r="J9" s="3">
        <f t="shared" si="4"/>
        <v>13845441647.4</v>
      </c>
      <c r="K9" s="94"/>
      <c r="L9" s="91"/>
    </row>
    <row r="10" spans="1:12">
      <c r="A10" s="1">
        <v>7</v>
      </c>
      <c r="B10" s="92" t="s">
        <v>8</v>
      </c>
      <c r="C10" s="2" t="s">
        <v>61</v>
      </c>
      <c r="D10" s="2">
        <f>VLOOKUP(B10,'[1]BG 25.12.2019'!$B$27:$J$127,9,0)</f>
        <v>94.6</v>
      </c>
      <c r="E10" s="2">
        <f>VLOOKUP(B10,'[1]BG 25.12.2019'!$B$27:$Z$127,25,0)</f>
        <v>354.5</v>
      </c>
      <c r="F10" s="3">
        <f>VLOOKUP(B10,'[1]BG 25.12.2019'!$B$27:$X$127,23,0)</f>
        <v>125747269</v>
      </c>
      <c r="G10" s="80">
        <f t="shared" si="2"/>
        <v>11895691647.4</v>
      </c>
      <c r="H10" s="3">
        <v>5500000</v>
      </c>
      <c r="I10" s="3">
        <f t="shared" si="3"/>
        <v>1949750000</v>
      </c>
      <c r="J10" s="3">
        <f t="shared" si="4"/>
        <v>13845441647.4</v>
      </c>
      <c r="K10" s="94"/>
      <c r="L10" s="91"/>
    </row>
    <row r="11" spans="1:12">
      <c r="A11" s="1">
        <v>8</v>
      </c>
      <c r="B11" s="92" t="s">
        <v>9</v>
      </c>
      <c r="C11" s="2" t="s">
        <v>61</v>
      </c>
      <c r="D11" s="2">
        <f>VLOOKUP(B11,'[1]BG 25.12.2019'!$B$27:$J$127,9,0)</f>
        <v>94.6</v>
      </c>
      <c r="E11" s="2">
        <f>VLOOKUP(B11,'[1]BG 25.12.2019'!$B$27:$Z$127,25,0)</f>
        <v>354.5</v>
      </c>
      <c r="F11" s="3">
        <f>VLOOKUP(B11,'[1]BG 25.12.2019'!$B$27:$X$127,23,0)</f>
        <v>125747269</v>
      </c>
      <c r="G11" s="80">
        <f t="shared" si="2"/>
        <v>11895691647.4</v>
      </c>
      <c r="H11" s="3">
        <v>5500000</v>
      </c>
      <c r="I11" s="3">
        <f t="shared" si="3"/>
        <v>1949750000</v>
      </c>
      <c r="J11" s="3">
        <f t="shared" si="4"/>
        <v>13845441647.4</v>
      </c>
      <c r="K11" s="94"/>
      <c r="L11" s="91"/>
    </row>
    <row r="12" spans="1:12">
      <c r="A12" s="1">
        <v>9</v>
      </c>
      <c r="B12" s="92" t="s">
        <v>10</v>
      </c>
      <c r="C12" s="2" t="s">
        <v>61</v>
      </c>
      <c r="D12" s="2">
        <f>VLOOKUP(B12,'[1]BG 25.12.2019'!$B$27:$J$127,9,0)</f>
        <v>94.6</v>
      </c>
      <c r="E12" s="2">
        <f>VLOOKUP(B12,'[1]BG 25.12.2019'!$B$27:$Z$127,25,0)</f>
        <v>354.5</v>
      </c>
      <c r="F12" s="3">
        <f>VLOOKUP(B12,'[1]BG 25.12.2019'!$B$27:$X$127,23,0)</f>
        <v>125747269</v>
      </c>
      <c r="G12" s="80">
        <f t="shared" si="2"/>
        <v>11895691647.4</v>
      </c>
      <c r="H12" s="3">
        <v>5500000</v>
      </c>
      <c r="I12" s="3">
        <f t="shared" si="3"/>
        <v>1949750000</v>
      </c>
      <c r="J12" s="3">
        <f t="shared" si="4"/>
        <v>13845441647.4</v>
      </c>
      <c r="K12" s="94"/>
      <c r="L12" s="91"/>
    </row>
    <row r="13" spans="1:12">
      <c r="A13" s="1">
        <v>10</v>
      </c>
      <c r="B13" s="92" t="s">
        <v>11</v>
      </c>
      <c r="C13" s="2" t="s">
        <v>61</v>
      </c>
      <c r="D13" s="2">
        <f>VLOOKUP(B13,'[1]BG 25.12.2019'!$B$27:$J$127,9,0)</f>
        <v>94.6</v>
      </c>
      <c r="E13" s="2">
        <f>VLOOKUP(B13,'[1]BG 25.12.2019'!$B$27:$Z$127,25,0)</f>
        <v>354.5</v>
      </c>
      <c r="F13" s="3">
        <f>VLOOKUP(B13,'[1]BG 25.12.2019'!$B$27:$X$127,23,0)</f>
        <v>125747269</v>
      </c>
      <c r="G13" s="80">
        <f t="shared" si="2"/>
        <v>11895691647.4</v>
      </c>
      <c r="H13" s="3">
        <v>5500000</v>
      </c>
      <c r="I13" s="3">
        <f t="shared" si="3"/>
        <v>1949750000</v>
      </c>
      <c r="J13" s="3">
        <f t="shared" si="4"/>
        <v>13845441647.4</v>
      </c>
      <c r="K13" s="94"/>
      <c r="L13" s="91"/>
    </row>
    <row r="14" spans="1:12">
      <c r="A14" s="1">
        <v>11</v>
      </c>
      <c r="B14" s="92" t="s">
        <v>12</v>
      </c>
      <c r="C14" s="2" t="s">
        <v>61</v>
      </c>
      <c r="D14" s="2">
        <f>VLOOKUP(B14,'[1]BG 25.12.2019'!$B$27:$J$127,9,0)</f>
        <v>94.6</v>
      </c>
      <c r="E14" s="2">
        <f>VLOOKUP(B14,'[1]BG 25.12.2019'!$B$27:$Z$127,25,0)</f>
        <v>354.5</v>
      </c>
      <c r="F14" s="3">
        <f>VLOOKUP(B14,'[1]BG 25.12.2019'!$B$27:$X$127,23,0)</f>
        <v>125747269</v>
      </c>
      <c r="G14" s="80">
        <f t="shared" si="2"/>
        <v>11895691647.4</v>
      </c>
      <c r="H14" s="3">
        <v>5500000</v>
      </c>
      <c r="I14" s="3">
        <f t="shared" si="3"/>
        <v>1949750000</v>
      </c>
      <c r="J14" s="3">
        <f t="shared" si="4"/>
        <v>13845441647.4</v>
      </c>
      <c r="K14" s="94"/>
      <c r="L14" s="91"/>
    </row>
    <row r="15" spans="1:12">
      <c r="A15" s="1">
        <v>12</v>
      </c>
      <c r="B15" s="92" t="s">
        <v>13</v>
      </c>
      <c r="C15" s="2" t="s">
        <v>61</v>
      </c>
      <c r="D15" s="2">
        <f>VLOOKUP(B15,'[1]BG 25.12.2019'!$B$27:$J$127,9,0)</f>
        <v>94.6</v>
      </c>
      <c r="E15" s="2">
        <f>VLOOKUP(B15,'[1]BG 25.12.2019'!$B$27:$Z$127,25,0)</f>
        <v>354.5</v>
      </c>
      <c r="F15" s="3">
        <f>VLOOKUP(B15,'[1]BG 25.12.2019'!$B$27:$X$127,23,0)</f>
        <v>125747269</v>
      </c>
      <c r="G15" s="80">
        <f t="shared" si="2"/>
        <v>11895691647.4</v>
      </c>
      <c r="H15" s="3">
        <v>5500000</v>
      </c>
      <c r="I15" s="3">
        <f t="shared" si="3"/>
        <v>1949750000</v>
      </c>
      <c r="J15" s="3">
        <f t="shared" si="4"/>
        <v>13845441647.4</v>
      </c>
      <c r="K15" s="94"/>
      <c r="L15" s="91"/>
    </row>
    <row r="16" spans="1:12">
      <c r="A16" s="1">
        <v>13</v>
      </c>
      <c r="B16" s="92" t="s">
        <v>14</v>
      </c>
      <c r="C16" s="2" t="s">
        <v>61</v>
      </c>
      <c r="D16" s="2">
        <f>VLOOKUP(B16,'[1]BG 25.12.2019'!$B$27:$J$127,9,0)</f>
        <v>94.6</v>
      </c>
      <c r="E16" s="2">
        <f>VLOOKUP(B16,'[1]BG 25.12.2019'!$B$27:$Z$127,25,0)</f>
        <v>354.5</v>
      </c>
      <c r="F16" s="3">
        <f>VLOOKUP(B16,'[1]BG 25.12.2019'!$B$27:$X$127,23,0)</f>
        <v>125747269</v>
      </c>
      <c r="G16" s="80">
        <f t="shared" si="2"/>
        <v>11895691647.4</v>
      </c>
      <c r="H16" s="3">
        <v>5500000</v>
      </c>
      <c r="I16" s="3">
        <f t="shared" si="3"/>
        <v>1949750000</v>
      </c>
      <c r="J16" s="3">
        <f t="shared" si="4"/>
        <v>13845441647.4</v>
      </c>
      <c r="K16" s="94"/>
      <c r="L16" s="91"/>
    </row>
    <row r="17" spans="1:12">
      <c r="A17" s="1">
        <v>14</v>
      </c>
      <c r="B17" s="92" t="s">
        <v>56</v>
      </c>
      <c r="C17" s="2"/>
      <c r="D17" s="2">
        <f>VLOOKUP(B17,'[1]BG 25.12.2019'!$B$27:$J$127,9,0)</f>
        <v>173.4</v>
      </c>
      <c r="E17" s="2">
        <f>VLOOKUP(B17,'[1]BG 25.12.2019'!$B$27:$Z$127,25,0)</f>
        <v>458.8</v>
      </c>
      <c r="F17" s="3">
        <f>VLOOKUP(B17,'[1]BG 25.12.2019'!$B$27:$X$127,23,0)</f>
        <v>129282156</v>
      </c>
      <c r="G17" s="80">
        <f t="shared" si="2"/>
        <v>22417525850.400002</v>
      </c>
      <c r="H17" s="3">
        <v>5500000</v>
      </c>
      <c r="I17" s="3">
        <f t="shared" si="3"/>
        <v>2523400000</v>
      </c>
      <c r="J17" s="3">
        <f t="shared" si="4"/>
        <v>24940925850.400002</v>
      </c>
      <c r="K17" s="94"/>
      <c r="L17" s="91"/>
    </row>
    <row r="18" spans="1:12">
      <c r="A18" s="1">
        <v>15</v>
      </c>
      <c r="B18" s="92" t="s">
        <v>57</v>
      </c>
      <c r="C18" s="2"/>
      <c r="D18" s="2">
        <f>VLOOKUP(B18,'[1]BG 25.12.2019'!$B$27:$J$127,9,0)</f>
        <v>148.5</v>
      </c>
      <c r="E18" s="2">
        <f>VLOOKUP(B18,'[1]BG 25.12.2019'!$B$27:$Z$127,25,0)</f>
        <v>443.7</v>
      </c>
      <c r="F18" s="3">
        <f>VLOOKUP(B18,'[1]BG 25.12.2019'!$B$27:$X$127,23,0)</f>
        <v>124197299</v>
      </c>
      <c r="G18" s="80">
        <f t="shared" si="2"/>
        <v>18443298901.5</v>
      </c>
      <c r="H18" s="3">
        <v>5500000</v>
      </c>
      <c r="I18" s="3">
        <f t="shared" si="3"/>
        <v>2440350000</v>
      </c>
      <c r="J18" s="3">
        <f t="shared" si="4"/>
        <v>20883648901.5</v>
      </c>
      <c r="K18" s="94"/>
      <c r="L18" s="91"/>
    </row>
    <row r="19" spans="1:12">
      <c r="A19" s="1">
        <v>16</v>
      </c>
      <c r="B19" s="92" t="s">
        <v>58</v>
      </c>
      <c r="C19" s="2"/>
      <c r="D19" s="2">
        <f>VLOOKUP(B19,'[1]BG 25.12.2019'!$B$27:$J$127,9,0)</f>
        <v>173.8</v>
      </c>
      <c r="E19" s="2">
        <f>VLOOKUP(B19,'[1]BG 25.12.2019'!$B$27:$Z$127,25,0)</f>
        <v>458.8</v>
      </c>
      <c r="F19" s="3">
        <f>VLOOKUP(B19,'[1]BG 25.12.2019'!$B$27:$X$127,23,0)</f>
        <v>124126559</v>
      </c>
      <c r="G19" s="80">
        <f t="shared" si="2"/>
        <v>21573195954.200001</v>
      </c>
      <c r="H19" s="3">
        <v>5500000</v>
      </c>
      <c r="I19" s="3">
        <f t="shared" si="3"/>
        <v>2523400000</v>
      </c>
      <c r="J19" s="3">
        <f t="shared" si="4"/>
        <v>24096595954.200001</v>
      </c>
      <c r="K19" s="94"/>
      <c r="L19" s="91"/>
    </row>
  </sheetData>
  <mergeCells count="2">
    <mergeCell ref="A1:J1"/>
    <mergeCell ref="A2:J2"/>
  </mergeCells>
  <conditionalFormatting sqref="B3 B20:B1048576">
    <cfRule type="duplicateValues" dxfId="0" priority="1"/>
  </conditionalFormatting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.75"/>
  <sheetData>
    <row r="2" spans="2:2">
      <c r="B2" t="s">
        <v>59</v>
      </c>
    </row>
    <row r="3" spans="2:2">
      <c r="B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Phiếu tính giá </vt:lpstr>
      <vt:lpstr>Bảng giá</vt:lpstr>
      <vt:lpstr>Sheet1</vt:lpstr>
      <vt:lpstr>'Bảng giá'!Print_Area</vt:lpstr>
      <vt:lpstr>'Phiếu tính giá '!Print_Area</vt:lpstr>
      <vt:lpstr>'Bảng giá'!Print_Titles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Thi Hoa | BQL Parkview</dc:creator>
  <cp:lastModifiedBy>Dong Thi Hoa | BQL Parkview</cp:lastModifiedBy>
  <cp:lastPrinted>2020-11-18T06:46:41Z</cp:lastPrinted>
  <dcterms:created xsi:type="dcterms:W3CDTF">2020-05-15T07:11:29Z</dcterms:created>
  <dcterms:modified xsi:type="dcterms:W3CDTF">2020-12-02T08:05:36Z</dcterms:modified>
</cp:coreProperties>
</file>